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rotius\Desktop\xxxxxxxxx\"/>
    </mc:Choice>
  </mc:AlternateContent>
  <bookViews>
    <workbookView xWindow="0" yWindow="0" windowWidth="24000" windowHeight="9735"/>
  </bookViews>
  <sheets>
    <sheet name="01 313501 KL" sheetId="1" r:id="rId1"/>
    <sheet name="01 313501 Rek" sheetId="2" r:id="rId2"/>
    <sheet name="01 313501 Pol" sheetId="3" r:id="rId3"/>
  </sheets>
  <definedNames>
    <definedName name="_xlnm.Print_Titles" localSheetId="2">'01 313501 Pol'!$1:$6</definedName>
    <definedName name="_xlnm.Print_Titles" localSheetId="1">'01 313501 Rek'!$1:$6</definedName>
    <definedName name="_xlnm.Print_Area" localSheetId="0">'01 313501 KL'!$A$1:$G$45</definedName>
    <definedName name="_xlnm.Print_Area" localSheetId="2">'01 313501 Pol'!$A$1:$K$37</definedName>
    <definedName name="_xlnm.Print_Area" localSheetId="1">'01 313501 Rek'!$A$1:$I$20</definedName>
    <definedName name="solver_lin" localSheetId="2" hidden="1">0</definedName>
    <definedName name="solver_num" localSheetId="2" hidden="1">0</definedName>
    <definedName name="solver_opt" localSheetId="2" hidden="1">'01 313501 Pol'!#REF!</definedName>
    <definedName name="solver_typ" localSheetId="2" hidden="1">1</definedName>
    <definedName name="solver_val" localSheetId="2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36" i="3" l="1"/>
  <c r="BE37" i="3" s="1"/>
  <c r="I11" i="2" s="1"/>
  <c r="BD36" i="3"/>
  <c r="BD37" i="3" s="1"/>
  <c r="H11" i="2" s="1"/>
  <c r="BC36" i="3"/>
  <c r="BC37" i="3" s="1"/>
  <c r="G11" i="2" s="1"/>
  <c r="BB36" i="3"/>
  <c r="BB37" i="3" s="1"/>
  <c r="F11" i="2" s="1"/>
  <c r="K36" i="3"/>
  <c r="K37" i="3" s="1"/>
  <c r="I36" i="3"/>
  <c r="I37" i="3" s="1"/>
  <c r="G36" i="3"/>
  <c r="BA36" i="3" s="1"/>
  <c r="BA37" i="3" s="1"/>
  <c r="E11" i="2" s="1"/>
  <c r="BB34" i="3"/>
  <c r="F10" i="2" s="1"/>
  <c r="BE32" i="3"/>
  <c r="BD32" i="3"/>
  <c r="BC32" i="3"/>
  <c r="BB32" i="3"/>
  <c r="K32" i="3"/>
  <c r="I32" i="3"/>
  <c r="G32" i="3"/>
  <c r="BA32" i="3" s="1"/>
  <c r="BE30" i="3"/>
  <c r="BE34" i="3" s="1"/>
  <c r="I10" i="2" s="1"/>
  <c r="BD30" i="3"/>
  <c r="BD34" i="3" s="1"/>
  <c r="H10" i="2" s="1"/>
  <c r="BC30" i="3"/>
  <c r="BC34" i="3" s="1"/>
  <c r="G10" i="2" s="1"/>
  <c r="BB30" i="3"/>
  <c r="K30" i="3"/>
  <c r="K34" i="3" s="1"/>
  <c r="I30" i="3"/>
  <c r="I34" i="3" s="1"/>
  <c r="G30" i="3"/>
  <c r="BA30" i="3" s="1"/>
  <c r="BA34" i="3" s="1"/>
  <c r="E10" i="2" s="1"/>
  <c r="BE27" i="3"/>
  <c r="BE28" i="3" s="1"/>
  <c r="I9" i="2" s="1"/>
  <c r="BD27" i="3"/>
  <c r="BD28" i="3" s="1"/>
  <c r="H9" i="2" s="1"/>
  <c r="BC27" i="3"/>
  <c r="BC28" i="3" s="1"/>
  <c r="G9" i="2" s="1"/>
  <c r="BB27" i="3"/>
  <c r="BB28" i="3" s="1"/>
  <c r="F9" i="2" s="1"/>
  <c r="K27" i="3"/>
  <c r="K28" i="3" s="1"/>
  <c r="I27" i="3"/>
  <c r="I28" i="3" s="1"/>
  <c r="G27" i="3"/>
  <c r="BA27" i="3" s="1"/>
  <c r="BA28" i="3" s="1"/>
  <c r="E9" i="2" s="1"/>
  <c r="BE22" i="3"/>
  <c r="BD22" i="3"/>
  <c r="BC22" i="3"/>
  <c r="BB22" i="3"/>
  <c r="K22" i="3"/>
  <c r="I22" i="3"/>
  <c r="G22" i="3"/>
  <c r="BA22" i="3" s="1"/>
  <c r="BE20" i="3"/>
  <c r="BD20" i="3"/>
  <c r="BC20" i="3"/>
  <c r="BB20" i="3"/>
  <c r="K20" i="3"/>
  <c r="I20" i="3"/>
  <c r="G20" i="3"/>
  <c r="BA20" i="3" s="1"/>
  <c r="BE18" i="3"/>
  <c r="BD18" i="3"/>
  <c r="BC18" i="3"/>
  <c r="BB18" i="3"/>
  <c r="K18" i="3"/>
  <c r="I18" i="3"/>
  <c r="G18" i="3"/>
  <c r="BA18" i="3" s="1"/>
  <c r="BE16" i="3"/>
  <c r="BD16" i="3"/>
  <c r="BC16" i="3"/>
  <c r="BB16" i="3"/>
  <c r="K16" i="3"/>
  <c r="I16" i="3"/>
  <c r="G16" i="3"/>
  <c r="BA16" i="3" s="1"/>
  <c r="BE14" i="3"/>
  <c r="BD14" i="3"/>
  <c r="BC14" i="3"/>
  <c r="BB14" i="3"/>
  <c r="K14" i="3"/>
  <c r="I14" i="3"/>
  <c r="G14" i="3"/>
  <c r="BA14" i="3" s="1"/>
  <c r="BE12" i="3"/>
  <c r="BE25" i="3" s="1"/>
  <c r="I8" i="2" s="1"/>
  <c r="BD12" i="3"/>
  <c r="BD25" i="3" s="1"/>
  <c r="H8" i="2" s="1"/>
  <c r="BC12" i="3"/>
  <c r="BC25" i="3" s="1"/>
  <c r="G8" i="2" s="1"/>
  <c r="BB12" i="3"/>
  <c r="BB25" i="3" s="1"/>
  <c r="F8" i="2" s="1"/>
  <c r="K12" i="3"/>
  <c r="K25" i="3" s="1"/>
  <c r="I12" i="3"/>
  <c r="I25" i="3" s="1"/>
  <c r="G12" i="3"/>
  <c r="BA12" i="3" s="1"/>
  <c r="BE8" i="3"/>
  <c r="BE10" i="3" s="1"/>
  <c r="I7" i="2" s="1"/>
  <c r="I12" i="2" s="1"/>
  <c r="C21" i="1" s="1"/>
  <c r="BD8" i="3"/>
  <c r="BD10" i="3" s="1"/>
  <c r="H7" i="2" s="1"/>
  <c r="BC8" i="3"/>
  <c r="BC10" i="3" s="1"/>
  <c r="G7" i="2" s="1"/>
  <c r="G12" i="2" s="1"/>
  <c r="C18" i="1" s="1"/>
  <c r="BB8" i="3"/>
  <c r="BB10" i="3" s="1"/>
  <c r="F7" i="2" s="1"/>
  <c r="K8" i="3"/>
  <c r="K10" i="3" s="1"/>
  <c r="I8" i="3"/>
  <c r="I10" i="3" s="1"/>
  <c r="G8" i="3"/>
  <c r="BA8" i="3" s="1"/>
  <c r="BA10" i="3" s="1"/>
  <c r="E7" i="2" s="1"/>
  <c r="E4" i="3"/>
  <c r="F3" i="3"/>
  <c r="I18" i="2"/>
  <c r="G16" i="1" s="1"/>
  <c r="I17" i="2"/>
  <c r="H19" i="2" s="1"/>
  <c r="G23" i="1" s="1"/>
  <c r="B11" i="2"/>
  <c r="A11" i="2"/>
  <c r="B10" i="2"/>
  <c r="A10" i="2"/>
  <c r="B9" i="2"/>
  <c r="A9" i="2"/>
  <c r="B8" i="2"/>
  <c r="A8" i="2"/>
  <c r="B7" i="2"/>
  <c r="A7" i="2"/>
  <c r="C33" i="1"/>
  <c r="F33" i="1" s="1"/>
  <c r="C31" i="1"/>
  <c r="D16" i="1"/>
  <c r="G15" i="1"/>
  <c r="D15" i="1"/>
  <c r="G7" i="1"/>
  <c r="F12" i="2" l="1"/>
  <c r="C16" i="1" s="1"/>
  <c r="BA25" i="3"/>
  <c r="E8" i="2" s="1"/>
  <c r="E12" i="2"/>
  <c r="C15" i="1" s="1"/>
  <c r="H12" i="2"/>
  <c r="C17" i="1" s="1"/>
  <c r="G10" i="3"/>
  <c r="G25" i="3"/>
  <c r="G28" i="3"/>
  <c r="G34" i="3"/>
  <c r="G37" i="3"/>
  <c r="C19" i="1" l="1"/>
  <c r="C22" i="1" s="1"/>
  <c r="C23" i="1" s="1"/>
  <c r="F30" i="1" s="1"/>
  <c r="F31" i="1" l="1"/>
  <c r="F34" i="1"/>
</calcChain>
</file>

<file path=xl/sharedStrings.xml><?xml version="1.0" encoding="utf-8"?>
<sst xmlns="http://schemas.openxmlformats.org/spreadsheetml/2006/main" count="191" uniqueCount="134">
  <si>
    <t>POLOŽKOVÝ ROZPOČET</t>
  </si>
  <si>
    <t>Rozpočet</t>
  </si>
  <si>
    <t>3135/01</t>
  </si>
  <si>
    <t>Oprava MK - Bukovina "Na hranici"</t>
  </si>
  <si>
    <t xml:space="preserve">JKSO </t>
  </si>
  <si>
    <t>822.29</t>
  </si>
  <si>
    <t>Objekt</t>
  </si>
  <si>
    <t xml:space="preserve">SKP </t>
  </si>
  <si>
    <t>01</t>
  </si>
  <si>
    <t>Měrná jednotka</t>
  </si>
  <si>
    <t>m2</t>
  </si>
  <si>
    <t>Stavba</t>
  </si>
  <si>
    <t>Počet jednotek</t>
  </si>
  <si>
    <t>3135</t>
  </si>
  <si>
    <t>Turnov - Oprava místních komunikací a chodníků</t>
  </si>
  <si>
    <t>Náklady na m.j.</t>
  </si>
  <si>
    <t>Projektant</t>
  </si>
  <si>
    <t>Typ rozpočtu</t>
  </si>
  <si>
    <t>Zpracovatel projektu</t>
  </si>
  <si>
    <t>Objednatel</t>
  </si>
  <si>
    <t>Město TURNOV</t>
  </si>
  <si>
    <t>Dodavatel</t>
  </si>
  <si>
    <t>.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</si>
  <si>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</si>
  <si>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</si>
  <si>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</si>
  <si>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</si>
  <si>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</si>
  <si>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</si>
  <si>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</si>
  <si>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</si>
  <si>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</si>
  <si>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</si>
  <si>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</si>
  <si>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</si>
  <si>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</si>
  <si>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</si>
  <si>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</si>
  <si>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</si>
  <si>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</si>
  <si>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</si>
  <si>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</si>
  <si>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</si>
  <si>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</si>
  <si>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</si>
  <si>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</si>
  <si>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</si>
  <si>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</si>
  <si>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</si>
  <si>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</si>
  <si>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</si>
  <si>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</si>
  <si>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</si>
  <si>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</si>
  <si>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</si>
  <si>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</si>
  <si>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t>3135 Turnov - Oprava místních komunikací a chodníků</t>
  </si>
  <si>
    <t>Rozpočet :</t>
  </si>
  <si>
    <t>Objekt :</t>
  </si>
  <si>
    <t>01 Oprava MK - Bukovina "Na hranici"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</si>
  <si>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</si>
  <si>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</si>
  <si>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</si>
  <si>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</si>
  <si>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</si>
  <si>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</si>
  <si>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</si>
  <si>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</si>
  <si>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</si>
  <si>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</si>
  <si>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Zařízení staveniště</t>
  </si>
  <si>
    <t>Kompletační činnost (IČD)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</si>
  <si>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</si>
  <si>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</si>
  <si>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</si>
  <si>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</si>
  <si>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</si>
  <si>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</si>
  <si>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</si>
  <si>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</si>
  <si>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</si>
  <si>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</si>
  <si>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</si>
  <si>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</si>
  <si>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</si>
  <si>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</si>
  <si>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</si>
  <si>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</si>
  <si>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</si>
  <si>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185803511RRX</t>
  </si>
  <si>
    <t>Odstranění přerostlého drnu u cest a záhonů vč naložení dvozu na skládku zhotovitele, poplatek</t>
  </si>
  <si>
    <t>m</t>
  </si>
  <si>
    <t>MK Bukovina "Na hranici":140,00*2</t>
  </si>
  <si>
    <t>Celkem za</t>
  </si>
  <si>
    <t>1 Zemní práce</t>
  </si>
  <si>
    <t>5</t>
  </si>
  <si>
    <t>Komunikace</t>
  </si>
  <si>
    <t>566201111R00</t>
  </si>
  <si>
    <t xml:space="preserve">Úprava krytu kamenivem drceným do 0,04 m3/m2 </t>
  </si>
  <si>
    <t>MK Bukovina "Na hranici":140,00*(2,50+2,80)/2+(3,00+17,00)/2*8,00</t>
  </si>
  <si>
    <t>569731111R00</t>
  </si>
  <si>
    <t xml:space="preserve">Zpevnění krajnic kamenivem drceným tl. 10 cm </t>
  </si>
  <si>
    <t>MK Bukovina "Na hranici":140,00*0,25*2</t>
  </si>
  <si>
    <t>572713112R00</t>
  </si>
  <si>
    <t xml:space="preserve">Vyrovnání povrchu krytů kamen. obaleným asfaltem </t>
  </si>
  <si>
    <t>t</t>
  </si>
  <si>
    <t>MK Bukovina "Na hranici":(140,00*(2,50+2,80)/2+(3,00+17,00)/2*8,00)*(0,03+0,07)/2*2,5</t>
  </si>
  <si>
    <t>573231111R00</t>
  </si>
  <si>
    <t xml:space="preserve">Postřik živičný spojovací z emulze 0,5-0,7 kg/m2 </t>
  </si>
  <si>
    <t>577141212R00</t>
  </si>
  <si>
    <t xml:space="preserve">Beton asfalt. ACO 8,ACO 11,ACO 16, do 3 m, tl.5 cm </t>
  </si>
  <si>
    <t>597081110R00</t>
  </si>
  <si>
    <t xml:space="preserve">D+M Svodnice litinová tvar V </t>
  </si>
  <si>
    <t>Včetně odstranění stávající svodnice</t>
  </si>
  <si>
    <t>MK Bukovina "Na hranici":3,00*3</t>
  </si>
  <si>
    <t>5 Komunikace</t>
  </si>
  <si>
    <t>91</t>
  </si>
  <si>
    <t>Doplňující práce na komunikaci</t>
  </si>
  <si>
    <t>919731122R00</t>
  </si>
  <si>
    <t xml:space="preserve">Zarovnání styčné plochy živičné tl. do 10 cm </t>
  </si>
  <si>
    <t>91 Doplňující práce na komunikaci</t>
  </si>
  <si>
    <t>93</t>
  </si>
  <si>
    <t>Dokončovací práce inženýrských staveb</t>
  </si>
  <si>
    <t>938902101R00</t>
  </si>
  <si>
    <t>Čištění příkopů š. do 40 cm, objem do 0,15 m3/m včetně osvozu materiálu na skládku zhotovitele</t>
  </si>
  <si>
    <t>MK Bukovina "Na hranici":65,00</t>
  </si>
  <si>
    <t>938909111R00</t>
  </si>
  <si>
    <t xml:space="preserve">Odstranění nánosu s povrchu podkladu štěrkového </t>
  </si>
  <si>
    <t>93 Dokončovací práce inženýrských staveb</t>
  </si>
  <si>
    <t>99</t>
  </si>
  <si>
    <t>Staveništní přesun hmot</t>
  </si>
  <si>
    <t>998225311R00</t>
  </si>
  <si>
    <t xml:space="preserve">Přesun hmot, oprava komunikací, kryt živič. a bet. </t>
  </si>
  <si>
    <t>99 Staveništní přesun hmot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</si>
</sst>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7" formatCode="0.00000"/>
  </numFmts>
  <fonts count="21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41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49" fontId="5" fillId="2" borderId="4" xfId="0" applyNumberFormat="1" applyFont="1" applyFill="1" applyBorder="1" applyAlignment="1">
      <alignment horizontal="left"/>
    </xf>
    <xf numFmtId="49" fontId="4" fillId="2" borderId="3" xfId="0" applyNumberFormat="1" applyFont="1" applyFill="1" applyBorder="1" applyAlignment="1">
      <alignment horizontal="centerContinuous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49" fontId="4" fillId="0" borderId="9" xfId="0" applyNumberFormat="1" applyFont="1" applyBorder="1"/>
    <xf numFmtId="49" fontId="4" fillId="0" borderId="8" xfId="0" applyNumberFormat="1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49" fontId="3" fillId="2" borderId="9" xfId="0" applyNumberFormat="1" applyFont="1" applyFill="1" applyBorder="1"/>
    <xf numFmtId="49" fontId="2" fillId="2" borderId="9" xfId="0" applyNumberFormat="1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49" fontId="3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2" fillId="0" borderId="0" xfId="0" applyFont="1" applyAlignme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49" fontId="3" fillId="0" borderId="45" xfId="1" applyNumberFormat="1" applyFont="1" applyBorder="1"/>
    <xf numFmtId="49" fontId="2" fillId="0" borderId="45" xfId="1" applyNumberFormat="1" applyFont="1" applyBorder="1"/>
    <xf numFmtId="49" fontId="2" fillId="0" borderId="45" xfId="1" applyNumberFormat="1" applyFont="1" applyBorder="1" applyAlignment="1">
      <alignment horizontal="right"/>
    </xf>
    <xf numFmtId="0" fontId="2" fillId="0" borderId="46" xfId="1" applyFont="1" applyBorder="1"/>
    <xf numFmtId="49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49" fontId="3" fillId="0" borderId="50" xfId="1" applyNumberFormat="1" applyFont="1" applyBorder="1"/>
    <xf numFmtId="49" fontId="2" fillId="0" borderId="50" xfId="1" applyNumberFormat="1" applyFont="1" applyBorder="1"/>
    <xf numFmtId="49" fontId="2" fillId="0" borderId="50" xfId="1" applyNumberFormat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49" fontId="4" fillId="0" borderId="12" xfId="0" applyNumberFormat="1" applyFont="1" applyBorder="1"/>
    <xf numFmtId="0" fontId="4" fillId="0" borderId="0" xfId="0" applyFont="1" applyBorder="1"/>
    <xf numFmtId="3" fontId="2" fillId="0" borderId="35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2" fillId="0" borderId="45" xfId="1" applyFont="1" applyBorder="1"/>
    <xf numFmtId="0" fontId="4" fillId="0" borderId="46" xfId="1" applyFont="1" applyBorder="1" applyAlignment="1">
      <alignment horizontal="right"/>
    </xf>
    <xf numFmtId="49" fontId="2" fillId="0" borderId="45" xfId="1" applyNumberFormat="1" applyFont="1" applyBorder="1" applyAlignment="1">
      <alignment horizontal="left"/>
    </xf>
    <xf numFmtId="0" fontId="2" fillId="0" borderId="47" xfId="1" applyFont="1" applyBorder="1"/>
    <xf numFmtId="49" fontId="2" fillId="0" borderId="48" xfId="1" applyNumberFormat="1" applyFont="1" applyBorder="1" applyAlignment="1">
      <alignment horizontal="center"/>
    </xf>
    <xf numFmtId="0" fontId="2" fillId="0" borderId="50" xfId="1" applyFont="1" applyBorder="1"/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8" xfId="1" applyNumberFormat="1" applyFont="1" applyBorder="1"/>
    <xf numFmtId="0" fontId="2" fillId="0" borderId="59" xfId="1" applyNumberFormat="1" applyFont="1" applyFill="1" applyBorder="1"/>
    <xf numFmtId="0" fontId="2" fillId="0" borderId="40" xfId="1" applyNumberFormat="1" applyFont="1" applyFill="1" applyBorder="1"/>
    <xf numFmtId="0" fontId="2" fillId="0" borderId="59" xfId="1" applyFont="1" applyFill="1" applyBorder="1"/>
    <xf numFmtId="0" fontId="2" fillId="0" borderId="40" xfId="1" applyFont="1" applyFill="1" applyBorder="1"/>
    <xf numFmtId="0" fontId="12" fillId="0" borderId="0" xfId="1" applyFont="1"/>
    <xf numFmtId="0" fontId="7" fillId="0" borderId="60" xfId="1" applyFont="1" applyBorder="1" applyAlignment="1">
      <alignment horizontal="center" vertical="top"/>
    </xf>
    <xf numFmtId="49" fontId="7" fillId="0" borderId="60" xfId="1" applyNumberFormat="1" applyFont="1" applyBorder="1" applyAlignment="1">
      <alignment horizontal="left" vertical="top"/>
    </xf>
    <xf numFmtId="0" fontId="7" fillId="0" borderId="60" xfId="1" applyFont="1" applyBorder="1" applyAlignment="1">
      <alignment vertical="top" wrapText="1"/>
    </xf>
    <xf numFmtId="49" fontId="7" fillId="0" borderId="60" xfId="1" applyNumberFormat="1" applyFont="1" applyBorder="1" applyAlignment="1">
      <alignment horizontal="center" shrinkToFit="1"/>
    </xf>
    <xf numFmtId="4" fontId="7" fillId="0" borderId="60" xfId="1" applyNumberFormat="1" applyFont="1" applyBorder="1" applyAlignment="1">
      <alignment horizontal="right"/>
    </xf>
    <xf numFmtId="4" fontId="7" fillId="0" borderId="60" xfId="1" applyNumberFormat="1" applyFont="1" applyBorder="1"/>
    <xf numFmtId="167" fontId="7" fillId="0" borderId="60" xfId="1" applyNumberFormat="1" applyFont="1" applyBorder="1"/>
    <xf numFmtId="4" fontId="7" fillId="0" borderId="40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right"/>
    </xf>
    <xf numFmtId="49" fontId="13" fillId="3" borderId="61" xfId="1" applyNumberFormat="1" applyFont="1" applyFill="1" applyBorder="1" applyAlignment="1">
      <alignment horizontal="left" wrapText="1"/>
    </xf>
    <xf numFmtId="49" fontId="14" fillId="0" borderId="62" xfId="0" applyNumberFormat="1" applyFont="1" applyBorder="1" applyAlignment="1">
      <alignment horizontal="left" wrapText="1"/>
    </xf>
    <xf numFmtId="4" fontId="13" fillId="3" borderId="63" xfId="1" applyNumberFormat="1" applyFont="1" applyFill="1" applyBorder="1" applyAlignment="1">
      <alignment horizontal="right" wrapText="1"/>
    </xf>
    <xf numFmtId="0" fontId="13" fillId="3" borderId="34" xfId="1" applyFont="1" applyFill="1" applyBorder="1" applyAlignment="1">
      <alignment horizontal="left" wrapText="1"/>
    </xf>
    <xf numFmtId="0" fontId="13" fillId="0" borderId="13" xfId="0" applyFont="1" applyBorder="1" applyAlignment="1">
      <alignment horizontal="right"/>
    </xf>
    <xf numFmtId="0" fontId="2" fillId="0" borderId="34" xfId="1" applyFont="1" applyBorder="1"/>
    <xf numFmtId="4" fontId="2" fillId="0" borderId="13" xfId="1" applyNumberFormat="1" applyFont="1" applyBorder="1"/>
    <xf numFmtId="0" fontId="2" fillId="0" borderId="0" xfId="1" applyFont="1" applyBorder="1"/>
    <xf numFmtId="0" fontId="15" fillId="0" borderId="0" xfId="1" applyFont="1" applyAlignment="1">
      <alignment wrapText="1"/>
    </xf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2" fillId="2" borderId="9" xfId="1" applyFont="1" applyFill="1" applyBorder="1"/>
    <xf numFmtId="4" fontId="3" fillId="2" borderId="8" xfId="1" applyNumberFormat="1" applyFont="1" applyFill="1" applyBorder="1"/>
    <xf numFmtId="3" fontId="2" fillId="0" borderId="0" xfId="1" applyNumberFormat="1" applyFont="1"/>
    <xf numFmtId="49" fontId="4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2" fillId="0" borderId="0" xfId="1" applyFont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1"/>
  <sheetViews>
    <sheetView tabSelected="1" zoomScaleNormal="100" workbookViewId="0">
      <selection activeCell="D22" sqref="D22:G22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1</v>
      </c>
      <c r="B2" s="5"/>
      <c r="C2" s="6" t="s">
        <v>2</v>
      </c>
      <c r="D2" s="6" t="s">
        <v>3</v>
      </c>
      <c r="E2" s="7"/>
      <c r="F2" s="8" t="s">
        <v>4</v>
      </c>
      <c r="G2" s="9" t="s">
        <v>5</v>
      </c>
    </row>
    <row r="3" spans="1:57" ht="3" hidden="1" customHeight="1" x14ac:dyDescent="0.2">
      <c r="A3" s="10"/>
      <c r="B3" s="11"/>
      <c r="C3" s="12"/>
      <c r="D3" s="12"/>
      <c r="E3" s="13"/>
      <c r="F3" s="14"/>
      <c r="G3" s="15"/>
    </row>
    <row r="4" spans="1:57" ht="12" customHeight="1" x14ac:dyDescent="0.2">
      <c r="A4" s="16" t="s">
        <v>6</v>
      </c>
      <c r="B4" s="11"/>
      <c r="C4" s="12"/>
      <c r="D4" s="12"/>
      <c r="E4" s="13"/>
      <c r="F4" s="14" t="s">
        <v>7</v>
      </c>
      <c r="G4" s="17"/>
    </row>
    <row r="5" spans="1:57" ht="12.95" customHeight="1" x14ac:dyDescent="0.2">
      <c r="A5" s="18" t="s">
        <v>8</v>
      </c>
      <c r="B5" s="19"/>
      <c r="C5" s="20" t="s">
        <v>3</v>
      </c>
      <c r="D5" s="21"/>
      <c r="E5" s="19"/>
      <c r="F5" s="14" t="s">
        <v>9</v>
      </c>
      <c r="G5" s="15" t="s">
        <v>10</v>
      </c>
    </row>
    <row r="6" spans="1:57" ht="12.95" customHeight="1" x14ac:dyDescent="0.2">
      <c r="A6" s="16" t="s">
        <v>11</v>
      </c>
      <c r="B6" s="11"/>
      <c r="C6" s="12"/>
      <c r="D6" s="12"/>
      <c r="E6" s="13"/>
      <c r="F6" s="22" t="s">
        <v>12</v>
      </c>
      <c r="G6" s="23">
        <v>0</v>
      </c>
      <c r="O6" s="24"/>
    </row>
    <row r="7" spans="1:57" ht="12.95" customHeight="1" x14ac:dyDescent="0.2">
      <c r="A7" s="25" t="s">
        <v>13</v>
      </c>
      <c r="B7" s="26"/>
      <c r="C7" s="27" t="s">
        <v>14</v>
      </c>
      <c r="D7" s="28"/>
      <c r="E7" s="28"/>
      <c r="F7" s="29" t="s">
        <v>15</v>
      </c>
      <c r="G7" s="23">
        <f>IF(G6=0,,ROUND((F30+F32)/G6,1))</f>
        <v>0</v>
      </c>
    </row>
    <row r="8" spans="1:57" x14ac:dyDescent="0.2">
      <c r="A8" s="30" t="s">
        <v>16</v>
      </c>
      <c r="B8" s="14"/>
      <c r="C8" s="31"/>
      <c r="D8" s="31"/>
      <c r="E8" s="32"/>
      <c r="F8" s="33" t="s">
        <v>17</v>
      </c>
      <c r="G8" s="34"/>
      <c r="H8" s="35"/>
      <c r="I8" s="36"/>
    </row>
    <row r="9" spans="1:57" x14ac:dyDescent="0.2">
      <c r="A9" s="30" t="s">
        <v>18</v>
      </c>
      <c r="B9" s="14"/>
      <c r="C9" s="31"/>
      <c r="D9" s="31"/>
      <c r="E9" s="32"/>
      <c r="F9" s="14"/>
      <c r="G9" s="37"/>
      <c r="H9" s="38"/>
    </row>
    <row r="10" spans="1:57" x14ac:dyDescent="0.2">
      <c r="A10" s="30" t="s">
        <v>19</v>
      </c>
      <c r="B10" s="14"/>
      <c r="C10" s="31" t="s">
        <v>20</v>
      </c>
      <c r="D10" s="31"/>
      <c r="E10" s="31"/>
      <c r="F10" s="39"/>
      <c r="G10" s="40"/>
      <c r="H10" s="41"/>
    </row>
    <row r="11" spans="1:57" ht="13.5" customHeight="1" x14ac:dyDescent="0.2">
      <c r="A11" s="30" t="s">
        <v>21</v>
      </c>
      <c r="B11" s="14"/>
      <c r="C11" s="31" t="s">
        <v>22</v>
      </c>
      <c r="D11" s="31"/>
      <c r="E11" s="31"/>
      <c r="F11" s="42" t="s">
        <v>23</v>
      </c>
      <c r="G11" s="43"/>
      <c r="H11" s="38"/>
      <c r="BA11" s="44"/>
      <c r="BB11" s="44"/>
      <c r="BC11" s="44"/>
      <c r="BD11" s="44"/>
      <c r="BE11" s="44"/>
    </row>
    <row r="12" spans="1:57" ht="12.75" customHeight="1" x14ac:dyDescent="0.2">
      <c r="A12" s="45" t="s">
        <v>24</v>
      </c>
      <c r="B12" s="11"/>
      <c r="C12" s="46"/>
      <c r="D12" s="46"/>
      <c r="E12" s="46"/>
      <c r="F12" s="47" t="s">
        <v>25</v>
      </c>
      <c r="G12" s="48"/>
      <c r="H12" s="38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8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>
        <f>'01 313501 Rek'!E12</f>
        <v>0</v>
      </c>
      <c r="D15" s="61" t="str">
        <f>'01 313501 Rek'!A17</f>
        <v>Zařízení staveniště</v>
      </c>
      <c r="E15" s="62"/>
      <c r="F15" s="63"/>
      <c r="G15" s="60">
        <f>'01 313501 Rek'!I17</f>
        <v>0</v>
      </c>
    </row>
    <row r="16" spans="1:57" ht="15.95" customHeight="1" x14ac:dyDescent="0.2">
      <c r="A16" s="58" t="s">
        <v>30</v>
      </c>
      <c r="B16" s="59" t="s">
        <v>31</v>
      </c>
      <c r="C16" s="60">
        <f>'01 313501 Rek'!F12</f>
        <v>0</v>
      </c>
      <c r="D16" s="10" t="str">
        <f>'01 313501 Rek'!A18</f>
        <v>Kompletační činnost (IČD)</v>
      </c>
      <c r="E16" s="64"/>
      <c r="F16" s="65"/>
      <c r="G16" s="60">
        <f>'01 313501 Rek'!I18</f>
        <v>0</v>
      </c>
    </row>
    <row r="17" spans="1:7" ht="15.95" customHeight="1" x14ac:dyDescent="0.2">
      <c r="A17" s="58" t="s">
        <v>32</v>
      </c>
      <c r="B17" s="59" t="s">
        <v>33</v>
      </c>
      <c r="C17" s="60">
        <f>'01 313501 Rek'!H12</f>
        <v>0</v>
      </c>
      <c r="D17" s="10"/>
      <c r="E17" s="64"/>
      <c r="F17" s="65"/>
      <c r="G17" s="60"/>
    </row>
    <row r="18" spans="1:7" ht="15.95" customHeight="1" x14ac:dyDescent="0.2">
      <c r="A18" s="66" t="s">
        <v>34</v>
      </c>
      <c r="B18" s="67" t="s">
        <v>35</v>
      </c>
      <c r="C18" s="60">
        <f>'01 313501 Rek'!G12</f>
        <v>0</v>
      </c>
      <c r="D18" s="10"/>
      <c r="E18" s="64"/>
      <c r="F18" s="65"/>
      <c r="G18" s="60"/>
    </row>
    <row r="19" spans="1:7" ht="15.95" customHeight="1" x14ac:dyDescent="0.2">
      <c r="A19" s="68" t="s">
        <v>36</v>
      </c>
      <c r="B19" s="59"/>
      <c r="C19" s="60">
        <f>SUM(C15:C18)</f>
        <v>0</v>
      </c>
      <c r="D19" s="10"/>
      <c r="E19" s="64"/>
      <c r="F19" s="65"/>
      <c r="G19" s="60"/>
    </row>
    <row r="20" spans="1:7" ht="15.95" customHeight="1" x14ac:dyDescent="0.2">
      <c r="A20" s="68"/>
      <c r="B20" s="59"/>
      <c r="C20" s="60"/>
      <c r="D20" s="10"/>
      <c r="E20" s="64"/>
      <c r="F20" s="65"/>
      <c r="G20" s="60"/>
    </row>
    <row r="21" spans="1:7" ht="15.95" customHeight="1" x14ac:dyDescent="0.2">
      <c r="A21" s="68" t="s">
        <v>37</v>
      </c>
      <c r="B21" s="59"/>
      <c r="C21" s="60">
        <f>'01 313501 Rek'!I12</f>
        <v>0</v>
      </c>
      <c r="D21" s="10"/>
      <c r="E21" s="64"/>
      <c r="F21" s="65"/>
      <c r="G21" s="60"/>
    </row>
    <row r="22" spans="1:7" ht="15.95" customHeight="1" x14ac:dyDescent="0.2">
      <c r="A22" s="69" t="s">
        <v>38</v>
      </c>
      <c r="B22" s="38"/>
      <c r="C22" s="60">
        <f>C19+C21</f>
        <v>0</v>
      </c>
      <c r="D22" s="10"/>
      <c r="E22" s="64"/>
      <c r="F22" s="65"/>
      <c r="G22" s="60"/>
    </row>
    <row r="23" spans="1:7" ht="15.95" customHeight="1" thickBot="1" x14ac:dyDescent="0.25">
      <c r="A23" s="70" t="s">
        <v>39</v>
      </c>
      <c r="B23" s="71"/>
      <c r="C23" s="72">
        <f>C22+G23</f>
        <v>0</v>
      </c>
      <c r="D23" s="73" t="s">
        <v>40</v>
      </c>
      <c r="E23" s="74"/>
      <c r="F23" s="75"/>
      <c r="G23" s="60">
        <f>'01 313501 Rek'!H19</f>
        <v>0</v>
      </c>
    </row>
    <row r="24" spans="1:7" x14ac:dyDescent="0.2">
      <c r="A24" s="76" t="s">
        <v>41</v>
      </c>
      <c r="B24" s="77"/>
      <c r="C24" s="78"/>
      <c r="D24" s="77" t="s">
        <v>42</v>
      </c>
      <c r="E24" s="77"/>
      <c r="F24" s="79" t="s">
        <v>43</v>
      </c>
      <c r="G24" s="80"/>
    </row>
    <row r="25" spans="1:7" x14ac:dyDescent="0.2">
      <c r="A25" s="69" t="s">
        <v>44</v>
      </c>
      <c r="B25" s="38"/>
      <c r="C25" s="81"/>
      <c r="D25" s="38" t="s">
        <v>44</v>
      </c>
      <c r="F25" s="82" t="s">
        <v>44</v>
      </c>
      <c r="G25" s="83"/>
    </row>
    <row r="26" spans="1:7" ht="37.5" customHeight="1" x14ac:dyDescent="0.2">
      <c r="A26" s="69" t="s">
        <v>45</v>
      </c>
      <c r="B26" s="84"/>
      <c r="C26" s="81"/>
      <c r="D26" s="38" t="s">
        <v>45</v>
      </c>
      <c r="F26" s="82" t="s">
        <v>45</v>
      </c>
      <c r="G26" s="83"/>
    </row>
    <row r="27" spans="1:7" x14ac:dyDescent="0.2">
      <c r="A27" s="69"/>
      <c r="B27" s="85"/>
      <c r="C27" s="81"/>
      <c r="D27" s="38"/>
      <c r="F27" s="82"/>
      <c r="G27" s="83"/>
    </row>
    <row r="28" spans="1:7" x14ac:dyDescent="0.2">
      <c r="A28" s="69" t="s">
        <v>46</v>
      </c>
      <c r="B28" s="38"/>
      <c r="C28" s="81"/>
      <c r="D28" s="82" t="s">
        <v>47</v>
      </c>
      <c r="E28" s="81"/>
      <c r="F28" s="86" t="s">
        <v>47</v>
      </c>
      <c r="G28" s="83"/>
    </row>
    <row r="29" spans="1:7" ht="69" customHeight="1" x14ac:dyDescent="0.2">
      <c r="A29" s="69"/>
      <c r="B29" s="38"/>
      <c r="C29" s="87"/>
      <c r="D29" s="88"/>
      <c r="E29" s="87"/>
      <c r="F29" s="38"/>
      <c r="G29" s="83"/>
    </row>
    <row r="30" spans="1:7" x14ac:dyDescent="0.2">
      <c r="A30" s="89" t="s">
        <v>48</v>
      </c>
      <c r="B30" s="90"/>
      <c r="C30" s="91">
        <v>21</v>
      </c>
      <c r="D30" s="90" t="s">
        <v>49</v>
      </c>
      <c r="E30" s="92"/>
      <c r="F30" s="93">
        <f>C23-F32</f>
        <v>0</v>
      </c>
      <c r="G30" s="94"/>
    </row>
    <row r="31" spans="1:7" x14ac:dyDescent="0.2">
      <c r="A31" s="89" t="s">
        <v>50</v>
      </c>
      <c r="B31" s="90"/>
      <c r="C31" s="91">
        <f>C30</f>
        <v>21</v>
      </c>
      <c r="D31" s="90" t="s">
        <v>51</v>
      </c>
      <c r="E31" s="92"/>
      <c r="F31" s="93">
        <f>ROUND(PRODUCT(F30,C31/100),0)</f>
        <v>0</v>
      </c>
      <c r="G31" s="94"/>
    </row>
    <row r="32" spans="1:7" x14ac:dyDescent="0.2">
      <c r="A32" s="89" t="s">
        <v>48</v>
      </c>
      <c r="B32" s="90"/>
      <c r="C32" s="91">
        <v>0</v>
      </c>
      <c r="D32" s="90" t="s">
        <v>51</v>
      </c>
      <c r="E32" s="92"/>
      <c r="F32" s="93">
        <v>0</v>
      </c>
      <c r="G32" s="94"/>
    </row>
    <row r="33" spans="1:8" x14ac:dyDescent="0.2">
      <c r="A33" s="89" t="s">
        <v>50</v>
      </c>
      <c r="B33" s="95"/>
      <c r="C33" s="96">
        <f>C32</f>
        <v>0</v>
      </c>
      <c r="D33" s="90" t="s">
        <v>51</v>
      </c>
      <c r="E33" s="65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52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53</v>
      </c>
      <c r="B36" s="103"/>
      <c r="C36" s="103"/>
      <c r="D36" s="103"/>
      <c r="E36" s="103"/>
      <c r="F36" s="103"/>
      <c r="G36" s="103"/>
      <c r="H36" s="3" t="s">
        <v>54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s="3" t="s">
        <v>54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s="3" t="s">
        <v>54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s="3" t="s">
        <v>54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s="3" t="s">
        <v>54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s="3" t="s">
        <v>54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s="3" t="s">
        <v>54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s="3" t="s">
        <v>54</v>
      </c>
    </row>
    <row r="44" spans="1:8" ht="12.75" customHeight="1" x14ac:dyDescent="0.2">
      <c r="A44" s="105"/>
      <c r="B44" s="104"/>
      <c r="C44" s="104"/>
      <c r="D44" s="104"/>
      <c r="E44" s="104"/>
      <c r="F44" s="104"/>
      <c r="G44" s="104"/>
      <c r="H44" s="3" t="s">
        <v>54</v>
      </c>
    </row>
    <row r="45" spans="1:8" ht="12.75" customHeight="1" x14ac:dyDescent="0.2">
      <c r="A45" s="105"/>
      <c r="B45" s="104"/>
      <c r="C45" s="104"/>
      <c r="D45" s="104"/>
      <c r="E45" s="104"/>
      <c r="F45" s="104"/>
      <c r="G45" s="104"/>
      <c r="H45" s="3" t="s">
        <v>54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0"/>
  <sheetViews>
    <sheetView workbookViewId="0">
      <selection activeCell="D22" sqref="D22:G22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57" ht="13.5" thickTop="1" x14ac:dyDescent="0.2">
      <c r="A1" s="107" t="s">
        <v>55</v>
      </c>
      <c r="B1" s="108"/>
      <c r="C1" s="109" t="s">
        <v>56</v>
      </c>
      <c r="D1" s="110"/>
      <c r="E1" s="111"/>
      <c r="F1" s="110"/>
      <c r="G1" s="112" t="s">
        <v>57</v>
      </c>
      <c r="H1" s="113" t="s">
        <v>2</v>
      </c>
      <c r="I1" s="114"/>
    </row>
    <row r="2" spans="1:57" ht="13.5" thickBot="1" x14ac:dyDescent="0.25">
      <c r="A2" s="115" t="s">
        <v>58</v>
      </c>
      <c r="B2" s="116"/>
      <c r="C2" s="117" t="s">
        <v>59</v>
      </c>
      <c r="D2" s="118"/>
      <c r="E2" s="119"/>
      <c r="F2" s="118"/>
      <c r="G2" s="120" t="s">
        <v>3</v>
      </c>
      <c r="H2" s="121"/>
      <c r="I2" s="122"/>
    </row>
    <row r="3" spans="1:57" ht="13.5" thickTop="1" x14ac:dyDescent="0.2">
      <c r="F3" s="38"/>
    </row>
    <row r="4" spans="1:57" ht="19.5" customHeight="1" x14ac:dyDescent="0.25">
      <c r="A4" s="123" t="s">
        <v>60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/>
    <row r="6" spans="1:57" s="38" customFormat="1" ht="13.5" thickBot="1" x14ac:dyDescent="0.25">
      <c r="A6" s="126"/>
      <c r="B6" s="127" t="s">
        <v>61</v>
      </c>
      <c r="C6" s="127"/>
      <c r="D6" s="128"/>
      <c r="E6" s="129" t="s">
        <v>62</v>
      </c>
      <c r="F6" s="130" t="s">
        <v>63</v>
      </c>
      <c r="G6" s="130" t="s">
        <v>64</v>
      </c>
      <c r="H6" s="130" t="s">
        <v>65</v>
      </c>
      <c r="I6" s="131" t="s">
        <v>37</v>
      </c>
    </row>
    <row r="7" spans="1:57" s="38" customFormat="1" x14ac:dyDescent="0.2">
      <c r="A7" s="132" t="str">
        <f>'01 313501 Pol'!B7</f>
        <v>1</v>
      </c>
      <c r="B7" s="133" t="str">
        <f>'01 313501 Pol'!C7</f>
        <v>Zemní práce</v>
      </c>
      <c r="D7" s="134"/>
      <c r="E7" s="135">
        <f>'01 313501 Pol'!BA10</f>
        <v>0</v>
      </c>
      <c r="F7" s="136">
        <f>'01 313501 Pol'!BB10</f>
        <v>0</v>
      </c>
      <c r="G7" s="136">
        <f>'01 313501 Pol'!BC10</f>
        <v>0</v>
      </c>
      <c r="H7" s="136">
        <f>'01 313501 Pol'!BD10</f>
        <v>0</v>
      </c>
      <c r="I7" s="137">
        <f>'01 313501 Pol'!BE10</f>
        <v>0</v>
      </c>
    </row>
    <row r="8" spans="1:57" s="38" customFormat="1" x14ac:dyDescent="0.2">
      <c r="A8" s="132" t="str">
        <f>'01 313501 Pol'!B11</f>
        <v>5</v>
      </c>
      <c r="B8" s="133" t="str">
        <f>'01 313501 Pol'!C11</f>
        <v>Komunikace</v>
      </c>
      <c r="D8" s="134"/>
      <c r="E8" s="135">
        <f>'01 313501 Pol'!BA25</f>
        <v>0</v>
      </c>
      <c r="F8" s="136">
        <f>'01 313501 Pol'!BB25</f>
        <v>0</v>
      </c>
      <c r="G8" s="136">
        <f>'01 313501 Pol'!BC25</f>
        <v>0</v>
      </c>
      <c r="H8" s="136">
        <f>'01 313501 Pol'!BD25</f>
        <v>0</v>
      </c>
      <c r="I8" s="137">
        <f>'01 313501 Pol'!BE25</f>
        <v>0</v>
      </c>
    </row>
    <row r="9" spans="1:57" s="38" customFormat="1" x14ac:dyDescent="0.2">
      <c r="A9" s="132" t="str">
        <f>'01 313501 Pol'!B26</f>
        <v>91</v>
      </c>
      <c r="B9" s="133" t="str">
        <f>'01 313501 Pol'!C26</f>
        <v>Doplňující práce na komunikaci</v>
      </c>
      <c r="D9" s="134"/>
      <c r="E9" s="135">
        <f>'01 313501 Pol'!BA28</f>
        <v>0</v>
      </c>
      <c r="F9" s="136">
        <f>'01 313501 Pol'!BB28</f>
        <v>0</v>
      </c>
      <c r="G9" s="136">
        <f>'01 313501 Pol'!BC28</f>
        <v>0</v>
      </c>
      <c r="H9" s="136">
        <f>'01 313501 Pol'!BD28</f>
        <v>0</v>
      </c>
      <c r="I9" s="137">
        <f>'01 313501 Pol'!BE28</f>
        <v>0</v>
      </c>
    </row>
    <row r="10" spans="1:57" s="38" customFormat="1" x14ac:dyDescent="0.2">
      <c r="A10" s="132" t="str">
        <f>'01 313501 Pol'!B29</f>
        <v>93</v>
      </c>
      <c r="B10" s="133" t="str">
        <f>'01 313501 Pol'!C29</f>
        <v>Dokončovací práce inženýrských staveb</v>
      </c>
      <c r="D10" s="134"/>
      <c r="E10" s="135">
        <f>'01 313501 Pol'!BA34</f>
        <v>0</v>
      </c>
      <c r="F10" s="136">
        <f>'01 313501 Pol'!BB34</f>
        <v>0</v>
      </c>
      <c r="G10" s="136">
        <f>'01 313501 Pol'!BC34</f>
        <v>0</v>
      </c>
      <c r="H10" s="136">
        <f>'01 313501 Pol'!BD34</f>
        <v>0</v>
      </c>
      <c r="I10" s="137">
        <f>'01 313501 Pol'!BE34</f>
        <v>0</v>
      </c>
    </row>
    <row r="11" spans="1:57" s="38" customFormat="1" ht="13.5" thickBot="1" x14ac:dyDescent="0.25">
      <c r="A11" s="132" t="str">
        <f>'01 313501 Pol'!B35</f>
        <v>99</v>
      </c>
      <c r="B11" s="133" t="str">
        <f>'01 313501 Pol'!C35</f>
        <v>Staveništní přesun hmot</v>
      </c>
      <c r="D11" s="134"/>
      <c r="E11" s="135">
        <f>'01 313501 Pol'!BA37</f>
        <v>0</v>
      </c>
      <c r="F11" s="136">
        <f>'01 313501 Pol'!BB37</f>
        <v>0</v>
      </c>
      <c r="G11" s="136">
        <f>'01 313501 Pol'!BC37</f>
        <v>0</v>
      </c>
      <c r="H11" s="136">
        <f>'01 313501 Pol'!BD37</f>
        <v>0</v>
      </c>
      <c r="I11" s="137">
        <f>'01 313501 Pol'!BE37</f>
        <v>0</v>
      </c>
    </row>
    <row r="12" spans="1:57" s="144" customFormat="1" ht="13.5" thickBot="1" x14ac:dyDescent="0.25">
      <c r="A12" s="138"/>
      <c r="B12" s="139" t="s">
        <v>66</v>
      </c>
      <c r="C12" s="139"/>
      <c r="D12" s="140"/>
      <c r="E12" s="141">
        <f>SUM(E7:E11)</f>
        <v>0</v>
      </c>
      <c r="F12" s="142">
        <f>SUM(F7:F11)</f>
        <v>0</v>
      </c>
      <c r="G12" s="142">
        <f>SUM(G7:G11)</f>
        <v>0</v>
      </c>
      <c r="H12" s="142">
        <f>SUM(H7:H11)</f>
        <v>0</v>
      </c>
      <c r="I12" s="143">
        <f>SUM(I7:I11)</f>
        <v>0</v>
      </c>
    </row>
    <row r="13" spans="1:57" x14ac:dyDescent="0.2">
      <c r="A13" s="38"/>
      <c r="B13" s="38"/>
      <c r="C13" s="38"/>
      <c r="D13" s="38"/>
      <c r="E13" s="38"/>
      <c r="F13" s="38"/>
      <c r="G13" s="38"/>
      <c r="H13" s="38"/>
      <c r="I13" s="38"/>
    </row>
    <row r="14" spans="1:57" ht="19.5" customHeight="1" x14ac:dyDescent="0.25">
      <c r="A14" s="124" t="s">
        <v>67</v>
      </c>
      <c r="B14" s="124"/>
      <c r="C14" s="124"/>
      <c r="D14" s="124"/>
      <c r="E14" s="124"/>
      <c r="F14" s="124"/>
      <c r="G14" s="145"/>
      <c r="H14" s="124"/>
      <c r="I14" s="124"/>
      <c r="BA14" s="44"/>
      <c r="BB14" s="44"/>
      <c r="BC14" s="44"/>
      <c r="BD14" s="44"/>
      <c r="BE14" s="44"/>
    </row>
    <row r="15" spans="1:57" ht="13.5" thickBot="1" x14ac:dyDescent="0.25"/>
    <row r="16" spans="1:57" x14ac:dyDescent="0.2">
      <c r="A16" s="76" t="s">
        <v>68</v>
      </c>
      <c r="B16" s="77"/>
      <c r="C16" s="77"/>
      <c r="D16" s="146"/>
      <c r="E16" s="147" t="s">
        <v>69</v>
      </c>
      <c r="F16" s="148"/>
      <c r="G16" s="149"/>
      <c r="H16" s="150"/>
      <c r="I16" s="151" t="s">
        <v>69</v>
      </c>
    </row>
    <row r="17" spans="1:53" x14ac:dyDescent="0.2">
      <c r="A17" s="68" t="s">
        <v>70</v>
      </c>
      <c r="B17" s="59"/>
      <c r="C17" s="59"/>
      <c r="D17" s="152"/>
      <c r="E17" s="153">
        <v>0</v>
      </c>
      <c r="F17" s="154"/>
      <c r="G17" s="155"/>
      <c r="H17" s="156"/>
      <c r="I17" s="157">
        <f>E17+F17*G17/100</f>
        <v>0</v>
      </c>
      <c r="BA17" s="3">
        <v>2</v>
      </c>
    </row>
    <row r="18" spans="1:53" x14ac:dyDescent="0.2">
      <c r="A18" s="68" t="s">
        <v>71</v>
      </c>
      <c r="B18" s="59"/>
      <c r="C18" s="59"/>
      <c r="D18" s="152"/>
      <c r="E18" s="153">
        <v>0</v>
      </c>
      <c r="F18" s="154"/>
      <c r="G18" s="155"/>
      <c r="H18" s="156"/>
      <c r="I18" s="157">
        <f>E18+F18*G18/100</f>
        <v>0</v>
      </c>
      <c r="BA18" s="3">
        <v>2</v>
      </c>
    </row>
    <row r="19" spans="1:53" ht="13.5" thickBot="1" x14ac:dyDescent="0.25">
      <c r="A19" s="158"/>
      <c r="B19" s="159" t="s">
        <v>72</v>
      </c>
      <c r="C19" s="160"/>
      <c r="D19" s="161"/>
      <c r="E19" s="162"/>
      <c r="F19" s="163"/>
      <c r="G19" s="163"/>
      <c r="H19" s="164">
        <f>SUM(I17:I18)</f>
        <v>0</v>
      </c>
      <c r="I19" s="165"/>
    </row>
    <row r="21" spans="1:53" x14ac:dyDescent="0.2">
      <c r="B21" s="144"/>
      <c r="F21" s="166"/>
      <c r="G21" s="167"/>
      <c r="H21" s="167"/>
      <c r="I21" s="168"/>
    </row>
    <row r="22" spans="1:53" x14ac:dyDescent="0.2">
      <c r="F22" s="166"/>
      <c r="G22" s="167"/>
      <c r="H22" s="167"/>
      <c r="I22" s="168"/>
    </row>
    <row r="23" spans="1:53" x14ac:dyDescent="0.2">
      <c r="F23" s="166"/>
      <c r="G23" s="167"/>
      <c r="H23" s="167"/>
      <c r="I23" s="168"/>
    </row>
    <row r="24" spans="1:53" x14ac:dyDescent="0.2">
      <c r="F24" s="166"/>
      <c r="G24" s="167"/>
      <c r="H24" s="167"/>
      <c r="I24" s="168"/>
    </row>
    <row r="25" spans="1:53" x14ac:dyDescent="0.2">
      <c r="F25" s="166"/>
      <c r="G25" s="167"/>
      <c r="H25" s="167"/>
      <c r="I25" s="168"/>
    </row>
    <row r="26" spans="1:53" x14ac:dyDescent="0.2">
      <c r="F26" s="166"/>
      <c r="G26" s="167"/>
      <c r="H26" s="167"/>
      <c r="I26" s="168"/>
    </row>
    <row r="27" spans="1:53" x14ac:dyDescent="0.2">
      <c r="F27" s="166"/>
      <c r="G27" s="167"/>
      <c r="H27" s="167"/>
      <c r="I27" s="168"/>
    </row>
    <row r="28" spans="1:53" x14ac:dyDescent="0.2">
      <c r="F28" s="166"/>
      <c r="G28" s="167"/>
      <c r="H28" s="167"/>
      <c r="I28" s="168"/>
    </row>
    <row r="29" spans="1:53" x14ac:dyDescent="0.2">
      <c r="F29" s="166"/>
      <c r="G29" s="167"/>
      <c r="H29" s="167"/>
      <c r="I29" s="168"/>
    </row>
    <row r="30" spans="1:53" x14ac:dyDescent="0.2">
      <c r="F30" s="166"/>
      <c r="G30" s="167"/>
      <c r="H30" s="167"/>
      <c r="I30" s="168"/>
    </row>
    <row r="31" spans="1:53" x14ac:dyDescent="0.2">
      <c r="F31" s="166"/>
      <c r="G31" s="167"/>
      <c r="H31" s="167"/>
      <c r="I31" s="168"/>
    </row>
    <row r="32" spans="1:53" x14ac:dyDescent="0.2">
      <c r="F32" s="166"/>
      <c r="G32" s="167"/>
      <c r="H32" s="167"/>
      <c r="I32" s="168"/>
    </row>
    <row r="33" spans="6:9" x14ac:dyDescent="0.2">
      <c r="F33" s="166"/>
      <c r="G33" s="167"/>
      <c r="H33" s="167"/>
      <c r="I33" s="168"/>
    </row>
    <row r="34" spans="6:9" x14ac:dyDescent="0.2">
      <c r="F34" s="166"/>
      <c r="G34" s="167"/>
      <c r="H34" s="167"/>
      <c r="I34" s="168"/>
    </row>
    <row r="35" spans="6:9" x14ac:dyDescent="0.2">
      <c r="F35" s="166"/>
      <c r="G35" s="167"/>
      <c r="H35" s="167"/>
      <c r="I35" s="168"/>
    </row>
    <row r="36" spans="6:9" x14ac:dyDescent="0.2">
      <c r="F36" s="166"/>
      <c r="G36" s="167"/>
      <c r="H36" s="167"/>
      <c r="I36" s="168"/>
    </row>
    <row r="37" spans="6:9" x14ac:dyDescent="0.2">
      <c r="F37" s="166"/>
      <c r="G37" s="167"/>
      <c r="H37" s="167"/>
      <c r="I37" s="168"/>
    </row>
    <row r="38" spans="6:9" x14ac:dyDescent="0.2">
      <c r="F38" s="166"/>
      <c r="G38" s="167"/>
      <c r="H38" s="167"/>
      <c r="I38" s="168"/>
    </row>
    <row r="39" spans="6:9" x14ac:dyDescent="0.2">
      <c r="F39" s="166"/>
      <c r="G39" s="167"/>
      <c r="H39" s="167"/>
      <c r="I39" s="168"/>
    </row>
    <row r="40" spans="6:9" x14ac:dyDescent="0.2">
      <c r="F40" s="166"/>
      <c r="G40" s="167"/>
      <c r="H40" s="167"/>
      <c r="I40" s="168"/>
    </row>
    <row r="41" spans="6:9" x14ac:dyDescent="0.2">
      <c r="F41" s="166"/>
      <c r="G41" s="167"/>
      <c r="H41" s="167"/>
      <c r="I41" s="168"/>
    </row>
    <row r="42" spans="6:9" x14ac:dyDescent="0.2">
      <c r="F42" s="166"/>
      <c r="G42" s="167"/>
      <c r="H42" s="167"/>
      <c r="I42" s="168"/>
    </row>
    <row r="43" spans="6:9" x14ac:dyDescent="0.2">
      <c r="F43" s="166"/>
      <c r="G43" s="167"/>
      <c r="H43" s="167"/>
      <c r="I43" s="168"/>
    </row>
    <row r="44" spans="6:9" x14ac:dyDescent="0.2">
      <c r="F44" s="166"/>
      <c r="G44" s="167"/>
      <c r="H44" s="167"/>
      <c r="I44" s="168"/>
    </row>
    <row r="45" spans="6:9" x14ac:dyDescent="0.2">
      <c r="F45" s="166"/>
      <c r="G45" s="167"/>
      <c r="H45" s="167"/>
      <c r="I45" s="168"/>
    </row>
    <row r="46" spans="6:9" x14ac:dyDescent="0.2">
      <c r="F46" s="166"/>
      <c r="G46" s="167"/>
      <c r="H46" s="167"/>
      <c r="I46" s="168"/>
    </row>
    <row r="47" spans="6:9" x14ac:dyDescent="0.2">
      <c r="F47" s="166"/>
      <c r="G47" s="167"/>
      <c r="H47" s="167"/>
      <c r="I47" s="168"/>
    </row>
    <row r="48" spans="6:9" x14ac:dyDescent="0.2">
      <c r="F48" s="166"/>
      <c r="G48" s="167"/>
      <c r="H48" s="167"/>
      <c r="I48" s="168"/>
    </row>
    <row r="49" spans="6:9" x14ac:dyDescent="0.2">
      <c r="F49" s="166"/>
      <c r="G49" s="167"/>
      <c r="H49" s="167"/>
      <c r="I49" s="168"/>
    </row>
    <row r="50" spans="6:9" x14ac:dyDescent="0.2">
      <c r="F50" s="166"/>
      <c r="G50" s="167"/>
      <c r="H50" s="167"/>
      <c r="I50" s="168"/>
    </row>
    <row r="51" spans="6:9" x14ac:dyDescent="0.2">
      <c r="F51" s="166"/>
      <c r="G51" s="167"/>
      <c r="H51" s="167"/>
      <c r="I51" s="168"/>
    </row>
    <row r="52" spans="6:9" x14ac:dyDescent="0.2">
      <c r="F52" s="166"/>
      <c r="G52" s="167"/>
      <c r="H52" s="167"/>
      <c r="I52" s="168"/>
    </row>
    <row r="53" spans="6:9" x14ac:dyDescent="0.2">
      <c r="F53" s="166"/>
      <c r="G53" s="167"/>
      <c r="H53" s="167"/>
      <c r="I53" s="168"/>
    </row>
    <row r="54" spans="6:9" x14ac:dyDescent="0.2">
      <c r="F54" s="166"/>
      <c r="G54" s="167"/>
      <c r="H54" s="167"/>
      <c r="I54" s="168"/>
    </row>
    <row r="55" spans="6:9" x14ac:dyDescent="0.2">
      <c r="F55" s="166"/>
      <c r="G55" s="167"/>
      <c r="H55" s="167"/>
      <c r="I55" s="168"/>
    </row>
    <row r="56" spans="6:9" x14ac:dyDescent="0.2">
      <c r="F56" s="166"/>
      <c r="G56" s="167"/>
      <c r="H56" s="167"/>
      <c r="I56" s="168"/>
    </row>
    <row r="57" spans="6:9" x14ac:dyDescent="0.2">
      <c r="F57" s="166"/>
      <c r="G57" s="167"/>
      <c r="H57" s="167"/>
      <c r="I57" s="168"/>
    </row>
    <row r="58" spans="6:9" x14ac:dyDescent="0.2">
      <c r="F58" s="166"/>
      <c r="G58" s="167"/>
      <c r="H58" s="167"/>
      <c r="I58" s="168"/>
    </row>
    <row r="59" spans="6:9" x14ac:dyDescent="0.2">
      <c r="F59" s="166"/>
      <c r="G59" s="167"/>
      <c r="H59" s="167"/>
      <c r="I59" s="168"/>
    </row>
    <row r="60" spans="6:9" x14ac:dyDescent="0.2">
      <c r="F60" s="166"/>
      <c r="G60" s="167"/>
      <c r="H60" s="167"/>
      <c r="I60" s="168"/>
    </row>
    <row r="61" spans="6:9" x14ac:dyDescent="0.2">
      <c r="F61" s="166"/>
      <c r="G61" s="167"/>
      <c r="H61" s="167"/>
      <c r="I61" s="168"/>
    </row>
    <row r="62" spans="6:9" x14ac:dyDescent="0.2">
      <c r="F62" s="166"/>
      <c r="G62" s="167"/>
      <c r="H62" s="167"/>
      <c r="I62" s="168"/>
    </row>
    <row r="63" spans="6:9" x14ac:dyDescent="0.2">
      <c r="F63" s="166"/>
      <c r="G63" s="167"/>
      <c r="H63" s="167"/>
      <c r="I63" s="168"/>
    </row>
    <row r="64" spans="6:9" x14ac:dyDescent="0.2">
      <c r="F64" s="166"/>
      <c r="G64" s="167"/>
      <c r="H64" s="167"/>
      <c r="I64" s="168"/>
    </row>
    <row r="65" spans="6:9" x14ac:dyDescent="0.2">
      <c r="F65" s="166"/>
      <c r="G65" s="167"/>
      <c r="H65" s="167"/>
      <c r="I65" s="168"/>
    </row>
    <row r="66" spans="6:9" x14ac:dyDescent="0.2">
      <c r="F66" s="166"/>
      <c r="G66" s="167"/>
      <c r="H66" s="167"/>
      <c r="I66" s="168"/>
    </row>
    <row r="67" spans="6:9" x14ac:dyDescent="0.2">
      <c r="F67" s="166"/>
      <c r="G67" s="167"/>
      <c r="H67" s="167"/>
      <c r="I67" s="168"/>
    </row>
    <row r="68" spans="6:9" x14ac:dyDescent="0.2">
      <c r="F68" s="166"/>
      <c r="G68" s="167"/>
      <c r="H68" s="167"/>
      <c r="I68" s="168"/>
    </row>
    <row r="69" spans="6:9" x14ac:dyDescent="0.2">
      <c r="F69" s="166"/>
      <c r="G69" s="167"/>
      <c r="H69" s="167"/>
      <c r="I69" s="168"/>
    </row>
    <row r="70" spans="6:9" x14ac:dyDescent="0.2">
      <c r="F70" s="166"/>
      <c r="G70" s="167"/>
      <c r="H70" s="167"/>
      <c r="I70" s="168"/>
    </row>
  </sheetData>
  <mergeCells count="4">
    <mergeCell ref="A1:B1"/>
    <mergeCell ref="A2:B2"/>
    <mergeCell ref="G2:I2"/>
    <mergeCell ref="H19:I1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10"/>
  <sheetViews>
    <sheetView showGridLines="0" showZeros="0" zoomScaleNormal="100" zoomScaleSheetLayoutView="100" workbookViewId="0">
      <pane ySplit="6" topLeftCell="A7" activePane="bottomLeft" state="frozen"/>
      <selection activeCell="D22" sqref="D22:G22"/>
      <selection pane="bottomLeft" activeCell="D22" sqref="D22:G22"/>
    </sheetView>
  </sheetViews>
  <sheetFormatPr defaultRowHeight="12.75" x14ac:dyDescent="0.2"/>
  <cols>
    <col min="1" max="1" width="4.42578125" style="170" customWidth="1"/>
    <col min="2" max="2" width="11.5703125" style="170" customWidth="1"/>
    <col min="3" max="3" width="40.42578125" style="170" customWidth="1"/>
    <col min="4" max="4" width="5.5703125" style="170" customWidth="1"/>
    <col min="5" max="5" width="8.5703125" style="184" customWidth="1"/>
    <col min="6" max="6" width="9.85546875" style="170" customWidth="1"/>
    <col min="7" max="7" width="13.85546875" style="170" customWidth="1"/>
    <col min="8" max="8" width="11.7109375" style="170" hidden="1" customWidth="1"/>
    <col min="9" max="9" width="11.5703125" style="170" hidden="1" customWidth="1"/>
    <col min="10" max="10" width="11" style="170" hidden="1" customWidth="1"/>
    <col min="11" max="11" width="10.42578125" style="170" hidden="1" customWidth="1"/>
    <col min="12" max="12" width="75.42578125" style="170" customWidth="1"/>
    <col min="13" max="13" width="45.28515625" style="170" customWidth="1"/>
    <col min="14" max="16384" width="9.140625" style="170"/>
  </cols>
  <sheetData>
    <row r="1" spans="1:80" ht="15.75" x14ac:dyDescent="0.25">
      <c r="A1" s="169" t="s">
        <v>73</v>
      </c>
      <c r="B1" s="169"/>
      <c r="C1" s="169"/>
      <c r="D1" s="169"/>
      <c r="E1" s="169"/>
      <c r="F1" s="169"/>
      <c r="G1" s="169"/>
    </row>
    <row r="2" spans="1:80" ht="14.25" customHeight="1" thickBot="1" x14ac:dyDescent="0.25">
      <c r="B2" s="171"/>
      <c r="C2" s="172"/>
      <c r="D2" s="172"/>
      <c r="E2" s="173"/>
      <c r="F2" s="172"/>
      <c r="G2" s="172"/>
    </row>
    <row r="3" spans="1:80" ht="13.5" thickTop="1" x14ac:dyDescent="0.2">
      <c r="A3" s="107" t="s">
        <v>55</v>
      </c>
      <c r="B3" s="108"/>
      <c r="C3" s="109" t="s">
        <v>56</v>
      </c>
      <c r="D3" s="174"/>
      <c r="E3" s="175" t="s">
        <v>74</v>
      </c>
      <c r="F3" s="176" t="str">
        <f>'01 313501 Rek'!H1</f>
        <v>3135/01</v>
      </c>
      <c r="G3" s="177"/>
    </row>
    <row r="4" spans="1:80" ht="13.5" thickBot="1" x14ac:dyDescent="0.25">
      <c r="A4" s="178" t="s">
        <v>58</v>
      </c>
      <c r="B4" s="116"/>
      <c r="C4" s="117" t="s">
        <v>59</v>
      </c>
      <c r="D4" s="179"/>
      <c r="E4" s="180" t="str">
        <f>'01 313501 Rek'!G2</f>
        <v>Oprava MK - Bukovina "Na hranici"</v>
      </c>
      <c r="F4" s="181"/>
      <c r="G4" s="182"/>
    </row>
    <row r="5" spans="1:80" ht="13.5" thickTop="1" x14ac:dyDescent="0.2">
      <c r="A5" s="183"/>
      <c r="G5" s="185"/>
    </row>
    <row r="6" spans="1:80" ht="27" customHeight="1" x14ac:dyDescent="0.2">
      <c r="A6" s="186" t="s">
        <v>75</v>
      </c>
      <c r="B6" s="187" t="s">
        <v>76</v>
      </c>
      <c r="C6" s="187" t="s">
        <v>77</v>
      </c>
      <c r="D6" s="187" t="s">
        <v>78</v>
      </c>
      <c r="E6" s="188" t="s">
        <v>79</v>
      </c>
      <c r="F6" s="187" t="s">
        <v>80</v>
      </c>
      <c r="G6" s="189" t="s">
        <v>81</v>
      </c>
      <c r="H6" s="190" t="s">
        <v>82</v>
      </c>
      <c r="I6" s="190" t="s">
        <v>83</v>
      </c>
      <c r="J6" s="190" t="s">
        <v>84</v>
      </c>
      <c r="K6" s="190" t="s">
        <v>85</v>
      </c>
    </row>
    <row r="7" spans="1:80" x14ac:dyDescent="0.2">
      <c r="A7" s="191" t="s">
        <v>86</v>
      </c>
      <c r="B7" s="192" t="s">
        <v>87</v>
      </c>
      <c r="C7" s="193" t="s">
        <v>88</v>
      </c>
      <c r="D7" s="194"/>
      <c r="E7" s="195"/>
      <c r="F7" s="195"/>
      <c r="G7" s="196"/>
      <c r="H7" s="197"/>
      <c r="I7" s="198"/>
      <c r="J7" s="199"/>
      <c r="K7" s="200"/>
      <c r="O7" s="201">
        <v>1</v>
      </c>
    </row>
    <row r="8" spans="1:80" ht="22.5" x14ac:dyDescent="0.2">
      <c r="A8" s="202">
        <v>1</v>
      </c>
      <c r="B8" s="203" t="s">
        <v>89</v>
      </c>
      <c r="C8" s="204" t="s">
        <v>90</v>
      </c>
      <c r="D8" s="205" t="s">
        <v>91</v>
      </c>
      <c r="E8" s="206">
        <v>280</v>
      </c>
      <c r="F8" s="206"/>
      <c r="G8" s="207">
        <f>E8*F8</f>
        <v>0</v>
      </c>
      <c r="H8" s="208">
        <v>0</v>
      </c>
      <c r="I8" s="209">
        <f>E8*H8</f>
        <v>0</v>
      </c>
      <c r="J8" s="208">
        <v>0</v>
      </c>
      <c r="K8" s="209">
        <f>E8*J8</f>
        <v>0</v>
      </c>
      <c r="O8" s="201">
        <v>2</v>
      </c>
      <c r="AA8" s="170">
        <v>1</v>
      </c>
      <c r="AB8" s="170">
        <v>1</v>
      </c>
      <c r="AC8" s="170">
        <v>1</v>
      </c>
      <c r="AZ8" s="170">
        <v>1</v>
      </c>
      <c r="BA8" s="170">
        <f>IF(AZ8=1,G8,0)</f>
        <v>0</v>
      </c>
      <c r="BB8" s="170">
        <f>IF(AZ8=2,G8,0)</f>
        <v>0</v>
      </c>
      <c r="BC8" s="170">
        <f>IF(AZ8=3,G8,0)</f>
        <v>0</v>
      </c>
      <c r="BD8" s="170">
        <f>IF(AZ8=4,G8,0)</f>
        <v>0</v>
      </c>
      <c r="BE8" s="170">
        <f>IF(AZ8=5,G8,0)</f>
        <v>0</v>
      </c>
      <c r="CA8" s="201">
        <v>1</v>
      </c>
      <c r="CB8" s="201">
        <v>1</v>
      </c>
    </row>
    <row r="9" spans="1:80" x14ac:dyDescent="0.2">
      <c r="A9" s="210"/>
      <c r="B9" s="211"/>
      <c r="C9" s="212" t="s">
        <v>92</v>
      </c>
      <c r="D9" s="213"/>
      <c r="E9" s="214">
        <v>280</v>
      </c>
      <c r="F9" s="215"/>
      <c r="G9" s="216"/>
      <c r="H9" s="217"/>
      <c r="I9" s="218"/>
      <c r="J9" s="219"/>
      <c r="K9" s="218"/>
      <c r="M9" s="220" t="s">
        <v>92</v>
      </c>
      <c r="O9" s="201"/>
    </row>
    <row r="10" spans="1:80" x14ac:dyDescent="0.2">
      <c r="A10" s="221"/>
      <c r="B10" s="222" t="s">
        <v>93</v>
      </c>
      <c r="C10" s="223" t="s">
        <v>94</v>
      </c>
      <c r="D10" s="224"/>
      <c r="E10" s="225"/>
      <c r="F10" s="226"/>
      <c r="G10" s="227">
        <f>SUM(G7:G9)</f>
        <v>0</v>
      </c>
      <c r="H10" s="228"/>
      <c r="I10" s="229">
        <f>SUM(I7:I9)</f>
        <v>0</v>
      </c>
      <c r="J10" s="228"/>
      <c r="K10" s="229">
        <f>SUM(K7:K9)</f>
        <v>0</v>
      </c>
      <c r="O10" s="201">
        <v>4</v>
      </c>
      <c r="BA10" s="230">
        <f>SUM(BA7:BA9)</f>
        <v>0</v>
      </c>
      <c r="BB10" s="230">
        <f>SUM(BB7:BB9)</f>
        <v>0</v>
      </c>
      <c r="BC10" s="230">
        <f>SUM(BC7:BC9)</f>
        <v>0</v>
      </c>
      <c r="BD10" s="230">
        <f>SUM(BD7:BD9)</f>
        <v>0</v>
      </c>
      <c r="BE10" s="230">
        <f>SUM(BE7:BE9)</f>
        <v>0</v>
      </c>
    </row>
    <row r="11" spans="1:80" x14ac:dyDescent="0.2">
      <c r="A11" s="191" t="s">
        <v>86</v>
      </c>
      <c r="B11" s="192" t="s">
        <v>95</v>
      </c>
      <c r="C11" s="193" t="s">
        <v>96</v>
      </c>
      <c r="D11" s="194"/>
      <c r="E11" s="195"/>
      <c r="F11" s="195"/>
      <c r="G11" s="196"/>
      <c r="H11" s="197"/>
      <c r="I11" s="198"/>
      <c r="J11" s="199"/>
      <c r="K11" s="200"/>
      <c r="O11" s="201">
        <v>1</v>
      </c>
    </row>
    <row r="12" spans="1:80" x14ac:dyDescent="0.2">
      <c r="A12" s="202">
        <v>2</v>
      </c>
      <c r="B12" s="203" t="s">
        <v>97</v>
      </c>
      <c r="C12" s="204" t="s">
        <v>98</v>
      </c>
      <c r="D12" s="205" t="s">
        <v>10</v>
      </c>
      <c r="E12" s="206">
        <v>451</v>
      </c>
      <c r="F12" s="206"/>
      <c r="G12" s="207">
        <f>E12*F12</f>
        <v>0</v>
      </c>
      <c r="H12" s="208">
        <v>5.9089999999999997E-2</v>
      </c>
      <c r="I12" s="209">
        <f>E12*H12</f>
        <v>26.64959</v>
      </c>
      <c r="J12" s="208">
        <v>0</v>
      </c>
      <c r="K12" s="209">
        <f>E12*J12</f>
        <v>0</v>
      </c>
      <c r="O12" s="201">
        <v>2</v>
      </c>
      <c r="AA12" s="170">
        <v>1</v>
      </c>
      <c r="AB12" s="170">
        <v>1</v>
      </c>
      <c r="AC12" s="170">
        <v>1</v>
      </c>
      <c r="AZ12" s="170">
        <v>1</v>
      </c>
      <c r="BA12" s="170">
        <f>IF(AZ12=1,G12,0)</f>
        <v>0</v>
      </c>
      <c r="BB12" s="170">
        <f>IF(AZ12=2,G12,0)</f>
        <v>0</v>
      </c>
      <c r="BC12" s="170">
        <f>IF(AZ12=3,G12,0)</f>
        <v>0</v>
      </c>
      <c r="BD12" s="170">
        <f>IF(AZ12=4,G12,0)</f>
        <v>0</v>
      </c>
      <c r="BE12" s="170">
        <f>IF(AZ12=5,G12,0)</f>
        <v>0</v>
      </c>
      <c r="CA12" s="201">
        <v>1</v>
      </c>
      <c r="CB12" s="201">
        <v>1</v>
      </c>
    </row>
    <row r="13" spans="1:80" ht="22.5" x14ac:dyDescent="0.2">
      <c r="A13" s="210"/>
      <c r="B13" s="211"/>
      <c r="C13" s="212" t="s">
        <v>99</v>
      </c>
      <c r="D13" s="213"/>
      <c r="E13" s="214">
        <v>451</v>
      </c>
      <c r="F13" s="215"/>
      <c r="G13" s="216"/>
      <c r="H13" s="217"/>
      <c r="I13" s="218"/>
      <c r="J13" s="219"/>
      <c r="K13" s="218"/>
      <c r="M13" s="220" t="s">
        <v>99</v>
      </c>
      <c r="O13" s="201"/>
    </row>
    <row r="14" spans="1:80" x14ac:dyDescent="0.2">
      <c r="A14" s="202">
        <v>3</v>
      </c>
      <c r="B14" s="203" t="s">
        <v>100</v>
      </c>
      <c r="C14" s="204" t="s">
        <v>101</v>
      </c>
      <c r="D14" s="205" t="s">
        <v>10</v>
      </c>
      <c r="E14" s="206">
        <v>70</v>
      </c>
      <c r="F14" s="206"/>
      <c r="G14" s="207">
        <f>E14*F14</f>
        <v>0</v>
      </c>
      <c r="H14" s="208">
        <v>0.19694999999999999</v>
      </c>
      <c r="I14" s="209">
        <f>E14*H14</f>
        <v>13.786499999999998</v>
      </c>
      <c r="J14" s="208">
        <v>0</v>
      </c>
      <c r="K14" s="209">
        <f>E14*J14</f>
        <v>0</v>
      </c>
      <c r="O14" s="201">
        <v>2</v>
      </c>
      <c r="AA14" s="170">
        <v>1</v>
      </c>
      <c r="AB14" s="170">
        <v>1</v>
      </c>
      <c r="AC14" s="170">
        <v>1</v>
      </c>
      <c r="AZ14" s="170">
        <v>1</v>
      </c>
      <c r="BA14" s="170">
        <f>IF(AZ14=1,G14,0)</f>
        <v>0</v>
      </c>
      <c r="BB14" s="170">
        <f>IF(AZ14=2,G14,0)</f>
        <v>0</v>
      </c>
      <c r="BC14" s="170">
        <f>IF(AZ14=3,G14,0)</f>
        <v>0</v>
      </c>
      <c r="BD14" s="170">
        <f>IF(AZ14=4,G14,0)</f>
        <v>0</v>
      </c>
      <c r="BE14" s="170">
        <f>IF(AZ14=5,G14,0)</f>
        <v>0</v>
      </c>
      <c r="CA14" s="201">
        <v>1</v>
      </c>
      <c r="CB14" s="201">
        <v>1</v>
      </c>
    </row>
    <row r="15" spans="1:80" x14ac:dyDescent="0.2">
      <c r="A15" s="210"/>
      <c r="B15" s="211"/>
      <c r="C15" s="212" t="s">
        <v>102</v>
      </c>
      <c r="D15" s="213"/>
      <c r="E15" s="214">
        <v>70</v>
      </c>
      <c r="F15" s="215"/>
      <c r="G15" s="216"/>
      <c r="H15" s="217"/>
      <c r="I15" s="218"/>
      <c r="J15" s="219"/>
      <c r="K15" s="218"/>
      <c r="M15" s="220" t="s">
        <v>102</v>
      </c>
      <c r="O15" s="201"/>
    </row>
    <row r="16" spans="1:80" x14ac:dyDescent="0.2">
      <c r="A16" s="202">
        <v>4</v>
      </c>
      <c r="B16" s="203" t="s">
        <v>103</v>
      </c>
      <c r="C16" s="204" t="s">
        <v>104</v>
      </c>
      <c r="D16" s="205" t="s">
        <v>105</v>
      </c>
      <c r="E16" s="206">
        <v>56.375</v>
      </c>
      <c r="F16" s="206"/>
      <c r="G16" s="207">
        <f>E16*F16</f>
        <v>0</v>
      </c>
      <c r="H16" s="208">
        <v>1</v>
      </c>
      <c r="I16" s="209">
        <f>E16*H16</f>
        <v>56.375</v>
      </c>
      <c r="J16" s="208">
        <v>0</v>
      </c>
      <c r="K16" s="209">
        <f>E16*J16</f>
        <v>0</v>
      </c>
      <c r="O16" s="201">
        <v>2</v>
      </c>
      <c r="AA16" s="170">
        <v>1</v>
      </c>
      <c r="AB16" s="170">
        <v>1</v>
      </c>
      <c r="AC16" s="170">
        <v>1</v>
      </c>
      <c r="AZ16" s="170">
        <v>1</v>
      </c>
      <c r="BA16" s="170">
        <f>IF(AZ16=1,G16,0)</f>
        <v>0</v>
      </c>
      <c r="BB16" s="170">
        <f>IF(AZ16=2,G16,0)</f>
        <v>0</v>
      </c>
      <c r="BC16" s="170">
        <f>IF(AZ16=3,G16,0)</f>
        <v>0</v>
      </c>
      <c r="BD16" s="170">
        <f>IF(AZ16=4,G16,0)</f>
        <v>0</v>
      </c>
      <c r="BE16" s="170">
        <f>IF(AZ16=5,G16,0)</f>
        <v>0</v>
      </c>
      <c r="CA16" s="201">
        <v>1</v>
      </c>
      <c r="CB16" s="201">
        <v>1</v>
      </c>
    </row>
    <row r="17" spans="1:80" ht="33.75" x14ac:dyDescent="0.2">
      <c r="A17" s="210"/>
      <c r="B17" s="211"/>
      <c r="C17" s="212" t="s">
        <v>106</v>
      </c>
      <c r="D17" s="213"/>
      <c r="E17" s="214">
        <v>56.375</v>
      </c>
      <c r="F17" s="215"/>
      <c r="G17" s="216"/>
      <c r="H17" s="217"/>
      <c r="I17" s="218"/>
      <c r="J17" s="219"/>
      <c r="K17" s="218"/>
      <c r="M17" s="220" t="s">
        <v>106</v>
      </c>
      <c r="O17" s="201"/>
    </row>
    <row r="18" spans="1:80" x14ac:dyDescent="0.2">
      <c r="A18" s="202">
        <v>5</v>
      </c>
      <c r="B18" s="203" t="s">
        <v>107</v>
      </c>
      <c r="C18" s="204" t="s">
        <v>108</v>
      </c>
      <c r="D18" s="205" t="s">
        <v>10</v>
      </c>
      <c r="E18" s="206">
        <v>451</v>
      </c>
      <c r="F18" s="206"/>
      <c r="G18" s="207">
        <f>E18*F18</f>
        <v>0</v>
      </c>
      <c r="H18" s="208">
        <v>7.1000000000000002E-4</v>
      </c>
      <c r="I18" s="209">
        <f>E18*H18</f>
        <v>0.32020999999999999</v>
      </c>
      <c r="J18" s="208">
        <v>0</v>
      </c>
      <c r="K18" s="209">
        <f>E18*J18</f>
        <v>0</v>
      </c>
      <c r="O18" s="201">
        <v>2</v>
      </c>
      <c r="AA18" s="170">
        <v>1</v>
      </c>
      <c r="AB18" s="170">
        <v>1</v>
      </c>
      <c r="AC18" s="170">
        <v>1</v>
      </c>
      <c r="AZ18" s="170">
        <v>1</v>
      </c>
      <c r="BA18" s="170">
        <f>IF(AZ18=1,G18,0)</f>
        <v>0</v>
      </c>
      <c r="BB18" s="170">
        <f>IF(AZ18=2,G18,0)</f>
        <v>0</v>
      </c>
      <c r="BC18" s="170">
        <f>IF(AZ18=3,G18,0)</f>
        <v>0</v>
      </c>
      <c r="BD18" s="170">
        <f>IF(AZ18=4,G18,0)</f>
        <v>0</v>
      </c>
      <c r="BE18" s="170">
        <f>IF(AZ18=5,G18,0)</f>
        <v>0</v>
      </c>
      <c r="CA18" s="201">
        <v>1</v>
      </c>
      <c r="CB18" s="201">
        <v>1</v>
      </c>
    </row>
    <row r="19" spans="1:80" ht="22.5" x14ac:dyDescent="0.2">
      <c r="A19" s="210"/>
      <c r="B19" s="211"/>
      <c r="C19" s="212" t="s">
        <v>99</v>
      </c>
      <c r="D19" s="213"/>
      <c r="E19" s="214">
        <v>451</v>
      </c>
      <c r="F19" s="215"/>
      <c r="G19" s="216"/>
      <c r="H19" s="217"/>
      <c r="I19" s="218"/>
      <c r="J19" s="219"/>
      <c r="K19" s="218"/>
      <c r="M19" s="220" t="s">
        <v>99</v>
      </c>
      <c r="O19" s="201"/>
    </row>
    <row r="20" spans="1:80" x14ac:dyDescent="0.2">
      <c r="A20" s="202">
        <v>6</v>
      </c>
      <c r="B20" s="203" t="s">
        <v>109</v>
      </c>
      <c r="C20" s="204" t="s">
        <v>110</v>
      </c>
      <c r="D20" s="205" t="s">
        <v>10</v>
      </c>
      <c r="E20" s="206">
        <v>451</v>
      </c>
      <c r="F20" s="206"/>
      <c r="G20" s="207">
        <f>E20*F20</f>
        <v>0</v>
      </c>
      <c r="H20" s="208">
        <v>0.12715000000000001</v>
      </c>
      <c r="I20" s="209">
        <f>E20*H20</f>
        <v>57.344650000000009</v>
      </c>
      <c r="J20" s="208">
        <v>0</v>
      </c>
      <c r="K20" s="209">
        <f>E20*J20</f>
        <v>0</v>
      </c>
      <c r="O20" s="201">
        <v>2</v>
      </c>
      <c r="AA20" s="170">
        <v>1</v>
      </c>
      <c r="AB20" s="170">
        <v>1</v>
      </c>
      <c r="AC20" s="170">
        <v>1</v>
      </c>
      <c r="AZ20" s="170">
        <v>1</v>
      </c>
      <c r="BA20" s="170">
        <f>IF(AZ20=1,G20,0)</f>
        <v>0</v>
      </c>
      <c r="BB20" s="170">
        <f>IF(AZ20=2,G20,0)</f>
        <v>0</v>
      </c>
      <c r="BC20" s="170">
        <f>IF(AZ20=3,G20,0)</f>
        <v>0</v>
      </c>
      <c r="BD20" s="170">
        <f>IF(AZ20=4,G20,0)</f>
        <v>0</v>
      </c>
      <c r="BE20" s="170">
        <f>IF(AZ20=5,G20,0)</f>
        <v>0</v>
      </c>
      <c r="CA20" s="201">
        <v>1</v>
      </c>
      <c r="CB20" s="201">
        <v>1</v>
      </c>
    </row>
    <row r="21" spans="1:80" ht="22.5" x14ac:dyDescent="0.2">
      <c r="A21" s="210"/>
      <c r="B21" s="211"/>
      <c r="C21" s="212" t="s">
        <v>99</v>
      </c>
      <c r="D21" s="213"/>
      <c r="E21" s="214">
        <v>451</v>
      </c>
      <c r="F21" s="215"/>
      <c r="G21" s="216"/>
      <c r="H21" s="217"/>
      <c r="I21" s="218"/>
      <c r="J21" s="219"/>
      <c r="K21" s="218"/>
      <c r="M21" s="220" t="s">
        <v>99</v>
      </c>
      <c r="O21" s="201"/>
    </row>
    <row r="22" spans="1:80" x14ac:dyDescent="0.2">
      <c r="A22" s="202">
        <v>7</v>
      </c>
      <c r="B22" s="203" t="s">
        <v>111</v>
      </c>
      <c r="C22" s="204" t="s">
        <v>112</v>
      </c>
      <c r="D22" s="205" t="s">
        <v>91</v>
      </c>
      <c r="E22" s="206">
        <v>9</v>
      </c>
      <c r="F22" s="206"/>
      <c r="G22" s="207">
        <f>E22*F22</f>
        <v>0</v>
      </c>
      <c r="H22" s="208">
        <v>5.96E-2</v>
      </c>
      <c r="I22" s="209">
        <f>E22*H22</f>
        <v>0.53639999999999999</v>
      </c>
      <c r="J22" s="208">
        <v>0</v>
      </c>
      <c r="K22" s="209">
        <f>E22*J22</f>
        <v>0</v>
      </c>
      <c r="O22" s="201">
        <v>2</v>
      </c>
      <c r="AA22" s="170">
        <v>1</v>
      </c>
      <c r="AB22" s="170">
        <v>1</v>
      </c>
      <c r="AC22" s="170">
        <v>1</v>
      </c>
      <c r="AZ22" s="170">
        <v>1</v>
      </c>
      <c r="BA22" s="170">
        <f>IF(AZ22=1,G22,0)</f>
        <v>0</v>
      </c>
      <c r="BB22" s="170">
        <f>IF(AZ22=2,G22,0)</f>
        <v>0</v>
      </c>
      <c r="BC22" s="170">
        <f>IF(AZ22=3,G22,0)</f>
        <v>0</v>
      </c>
      <c r="BD22" s="170">
        <f>IF(AZ22=4,G22,0)</f>
        <v>0</v>
      </c>
      <c r="BE22" s="170">
        <f>IF(AZ22=5,G22,0)</f>
        <v>0</v>
      </c>
      <c r="CA22" s="201">
        <v>1</v>
      </c>
      <c r="CB22" s="201">
        <v>1</v>
      </c>
    </row>
    <row r="23" spans="1:80" x14ac:dyDescent="0.2">
      <c r="A23" s="210"/>
      <c r="B23" s="231"/>
      <c r="C23" s="232" t="s">
        <v>113</v>
      </c>
      <c r="D23" s="233"/>
      <c r="E23" s="233"/>
      <c r="F23" s="233"/>
      <c r="G23" s="234"/>
      <c r="I23" s="218"/>
      <c r="K23" s="218"/>
      <c r="L23" s="220" t="s">
        <v>113</v>
      </c>
      <c r="O23" s="201">
        <v>3</v>
      </c>
    </row>
    <row r="24" spans="1:80" x14ac:dyDescent="0.2">
      <c r="A24" s="210"/>
      <c r="B24" s="211"/>
      <c r="C24" s="212" t="s">
        <v>114</v>
      </c>
      <c r="D24" s="213"/>
      <c r="E24" s="214">
        <v>9</v>
      </c>
      <c r="F24" s="215"/>
      <c r="G24" s="216"/>
      <c r="H24" s="217"/>
      <c r="I24" s="218"/>
      <c r="J24" s="219"/>
      <c r="K24" s="218"/>
      <c r="M24" s="220" t="s">
        <v>114</v>
      </c>
      <c r="O24" s="201"/>
    </row>
    <row r="25" spans="1:80" x14ac:dyDescent="0.2">
      <c r="A25" s="221"/>
      <c r="B25" s="222" t="s">
        <v>93</v>
      </c>
      <c r="C25" s="223" t="s">
        <v>115</v>
      </c>
      <c r="D25" s="224"/>
      <c r="E25" s="225"/>
      <c r="F25" s="226"/>
      <c r="G25" s="227">
        <f>SUM(G11:G24)</f>
        <v>0</v>
      </c>
      <c r="H25" s="228"/>
      <c r="I25" s="229">
        <f>SUM(I11:I24)</f>
        <v>155.01235</v>
      </c>
      <c r="J25" s="228"/>
      <c r="K25" s="229">
        <f>SUM(K11:K24)</f>
        <v>0</v>
      </c>
      <c r="O25" s="201">
        <v>4</v>
      </c>
      <c r="BA25" s="230">
        <f>SUM(BA11:BA24)</f>
        <v>0</v>
      </c>
      <c r="BB25" s="230">
        <f>SUM(BB11:BB24)</f>
        <v>0</v>
      </c>
      <c r="BC25" s="230">
        <f>SUM(BC11:BC24)</f>
        <v>0</v>
      </c>
      <c r="BD25" s="230">
        <f>SUM(BD11:BD24)</f>
        <v>0</v>
      </c>
      <c r="BE25" s="230">
        <f>SUM(BE11:BE24)</f>
        <v>0</v>
      </c>
    </row>
    <row r="26" spans="1:80" x14ac:dyDescent="0.2">
      <c r="A26" s="191" t="s">
        <v>86</v>
      </c>
      <c r="B26" s="192" t="s">
        <v>116</v>
      </c>
      <c r="C26" s="193" t="s">
        <v>117</v>
      </c>
      <c r="D26" s="194"/>
      <c r="E26" s="195"/>
      <c r="F26" s="195"/>
      <c r="G26" s="196"/>
      <c r="H26" s="197"/>
      <c r="I26" s="198"/>
      <c r="J26" s="199"/>
      <c r="K26" s="200"/>
      <c r="O26" s="201">
        <v>1</v>
      </c>
    </row>
    <row r="27" spans="1:80" x14ac:dyDescent="0.2">
      <c r="A27" s="202">
        <v>8</v>
      </c>
      <c r="B27" s="203" t="s">
        <v>118</v>
      </c>
      <c r="C27" s="204" t="s">
        <v>119</v>
      </c>
      <c r="D27" s="205" t="s">
        <v>91</v>
      </c>
      <c r="E27" s="206">
        <v>6</v>
      </c>
      <c r="F27" s="206"/>
      <c r="G27" s="207">
        <f>E27*F27</f>
        <v>0</v>
      </c>
      <c r="H27" s="208">
        <v>0</v>
      </c>
      <c r="I27" s="209">
        <f>E27*H27</f>
        <v>0</v>
      </c>
      <c r="J27" s="208">
        <v>0</v>
      </c>
      <c r="K27" s="209">
        <f>E27*J27</f>
        <v>0</v>
      </c>
      <c r="O27" s="201">
        <v>2</v>
      </c>
      <c r="AA27" s="170">
        <v>1</v>
      </c>
      <c r="AB27" s="170">
        <v>1</v>
      </c>
      <c r="AC27" s="170">
        <v>1</v>
      </c>
      <c r="AZ27" s="170">
        <v>1</v>
      </c>
      <c r="BA27" s="170">
        <f>IF(AZ27=1,G27,0)</f>
        <v>0</v>
      </c>
      <c r="BB27" s="170">
        <f>IF(AZ27=2,G27,0)</f>
        <v>0</v>
      </c>
      <c r="BC27" s="170">
        <f>IF(AZ27=3,G27,0)</f>
        <v>0</v>
      </c>
      <c r="BD27" s="170">
        <f>IF(AZ27=4,G27,0)</f>
        <v>0</v>
      </c>
      <c r="BE27" s="170">
        <f>IF(AZ27=5,G27,0)</f>
        <v>0</v>
      </c>
      <c r="CA27" s="201">
        <v>1</v>
      </c>
      <c r="CB27" s="201">
        <v>1</v>
      </c>
    </row>
    <row r="28" spans="1:80" x14ac:dyDescent="0.2">
      <c r="A28" s="221"/>
      <c r="B28" s="222" t="s">
        <v>93</v>
      </c>
      <c r="C28" s="223" t="s">
        <v>120</v>
      </c>
      <c r="D28" s="224"/>
      <c r="E28" s="225"/>
      <c r="F28" s="226"/>
      <c r="G28" s="227">
        <f>SUM(G26:G27)</f>
        <v>0</v>
      </c>
      <c r="H28" s="228"/>
      <c r="I28" s="229">
        <f>SUM(I26:I27)</f>
        <v>0</v>
      </c>
      <c r="J28" s="228"/>
      <c r="K28" s="229">
        <f>SUM(K26:K27)</f>
        <v>0</v>
      </c>
      <c r="O28" s="201">
        <v>4</v>
      </c>
      <c r="BA28" s="230">
        <f>SUM(BA26:BA27)</f>
        <v>0</v>
      </c>
      <c r="BB28" s="230">
        <f>SUM(BB26:BB27)</f>
        <v>0</v>
      </c>
      <c r="BC28" s="230">
        <f>SUM(BC26:BC27)</f>
        <v>0</v>
      </c>
      <c r="BD28" s="230">
        <f>SUM(BD26:BD27)</f>
        <v>0</v>
      </c>
      <c r="BE28" s="230">
        <f>SUM(BE26:BE27)</f>
        <v>0</v>
      </c>
    </row>
    <row r="29" spans="1:80" x14ac:dyDescent="0.2">
      <c r="A29" s="191" t="s">
        <v>86</v>
      </c>
      <c r="B29" s="192" t="s">
        <v>121</v>
      </c>
      <c r="C29" s="193" t="s">
        <v>122</v>
      </c>
      <c r="D29" s="194"/>
      <c r="E29" s="195"/>
      <c r="F29" s="195"/>
      <c r="G29" s="196"/>
      <c r="H29" s="197"/>
      <c r="I29" s="198"/>
      <c r="J29" s="199"/>
      <c r="K29" s="200"/>
      <c r="O29" s="201">
        <v>1</v>
      </c>
    </row>
    <row r="30" spans="1:80" ht="22.5" x14ac:dyDescent="0.2">
      <c r="A30" s="202">
        <v>9</v>
      </c>
      <c r="B30" s="203" t="s">
        <v>123</v>
      </c>
      <c r="C30" s="204" t="s">
        <v>124</v>
      </c>
      <c r="D30" s="205" t="s">
        <v>91</v>
      </c>
      <c r="E30" s="206">
        <v>65</v>
      </c>
      <c r="F30" s="206"/>
      <c r="G30" s="207">
        <f>E30*F30</f>
        <v>0</v>
      </c>
      <c r="H30" s="208">
        <v>0</v>
      </c>
      <c r="I30" s="209">
        <f>E30*H30</f>
        <v>0</v>
      </c>
      <c r="J30" s="208">
        <v>0</v>
      </c>
      <c r="K30" s="209">
        <f>E30*J30</f>
        <v>0</v>
      </c>
      <c r="O30" s="201">
        <v>2</v>
      </c>
      <c r="AA30" s="170">
        <v>1</v>
      </c>
      <c r="AB30" s="170">
        <v>1</v>
      </c>
      <c r="AC30" s="170">
        <v>1</v>
      </c>
      <c r="AZ30" s="170">
        <v>1</v>
      </c>
      <c r="BA30" s="170">
        <f>IF(AZ30=1,G30,0)</f>
        <v>0</v>
      </c>
      <c r="BB30" s="170">
        <f>IF(AZ30=2,G30,0)</f>
        <v>0</v>
      </c>
      <c r="BC30" s="170">
        <f>IF(AZ30=3,G30,0)</f>
        <v>0</v>
      </c>
      <c r="BD30" s="170">
        <f>IF(AZ30=4,G30,0)</f>
        <v>0</v>
      </c>
      <c r="BE30" s="170">
        <f>IF(AZ30=5,G30,0)</f>
        <v>0</v>
      </c>
      <c r="CA30" s="201">
        <v>1</v>
      </c>
      <c r="CB30" s="201">
        <v>1</v>
      </c>
    </row>
    <row r="31" spans="1:80" x14ac:dyDescent="0.2">
      <c r="A31" s="210"/>
      <c r="B31" s="211"/>
      <c r="C31" s="212" t="s">
        <v>125</v>
      </c>
      <c r="D31" s="213"/>
      <c r="E31" s="214">
        <v>65</v>
      </c>
      <c r="F31" s="215"/>
      <c r="G31" s="216"/>
      <c r="H31" s="217"/>
      <c r="I31" s="218"/>
      <c r="J31" s="219"/>
      <c r="K31" s="218"/>
      <c r="M31" s="220" t="s">
        <v>125</v>
      </c>
      <c r="O31" s="201"/>
    </row>
    <row r="32" spans="1:80" x14ac:dyDescent="0.2">
      <c r="A32" s="202">
        <v>10</v>
      </c>
      <c r="B32" s="203" t="s">
        <v>126</v>
      </c>
      <c r="C32" s="204" t="s">
        <v>127</v>
      </c>
      <c r="D32" s="205" t="s">
        <v>10</v>
      </c>
      <c r="E32" s="206">
        <v>451</v>
      </c>
      <c r="F32" s="206"/>
      <c r="G32" s="207">
        <f>E32*F32</f>
        <v>0</v>
      </c>
      <c r="H32" s="208">
        <v>0</v>
      </c>
      <c r="I32" s="209">
        <f>E32*H32</f>
        <v>0</v>
      </c>
      <c r="J32" s="208">
        <v>0</v>
      </c>
      <c r="K32" s="209">
        <f>E32*J32</f>
        <v>0</v>
      </c>
      <c r="O32" s="201">
        <v>2</v>
      </c>
      <c r="AA32" s="170">
        <v>1</v>
      </c>
      <c r="AB32" s="170">
        <v>1</v>
      </c>
      <c r="AC32" s="170">
        <v>1</v>
      </c>
      <c r="AZ32" s="170">
        <v>1</v>
      </c>
      <c r="BA32" s="170">
        <f>IF(AZ32=1,G32,0)</f>
        <v>0</v>
      </c>
      <c r="BB32" s="170">
        <f>IF(AZ32=2,G32,0)</f>
        <v>0</v>
      </c>
      <c r="BC32" s="170">
        <f>IF(AZ32=3,G32,0)</f>
        <v>0</v>
      </c>
      <c r="BD32" s="170">
        <f>IF(AZ32=4,G32,0)</f>
        <v>0</v>
      </c>
      <c r="BE32" s="170">
        <f>IF(AZ32=5,G32,0)</f>
        <v>0</v>
      </c>
      <c r="CA32" s="201">
        <v>1</v>
      </c>
      <c r="CB32" s="201">
        <v>1</v>
      </c>
    </row>
    <row r="33" spans="1:80" ht="22.5" x14ac:dyDescent="0.2">
      <c r="A33" s="210"/>
      <c r="B33" s="211"/>
      <c r="C33" s="212" t="s">
        <v>99</v>
      </c>
      <c r="D33" s="213"/>
      <c r="E33" s="214">
        <v>451</v>
      </c>
      <c r="F33" s="215"/>
      <c r="G33" s="216"/>
      <c r="H33" s="217"/>
      <c r="I33" s="218"/>
      <c r="J33" s="219"/>
      <c r="K33" s="218"/>
      <c r="M33" s="220" t="s">
        <v>99</v>
      </c>
      <c r="O33" s="201"/>
    </row>
    <row r="34" spans="1:80" x14ac:dyDescent="0.2">
      <c r="A34" s="221"/>
      <c r="B34" s="222" t="s">
        <v>93</v>
      </c>
      <c r="C34" s="223" t="s">
        <v>128</v>
      </c>
      <c r="D34" s="224"/>
      <c r="E34" s="225"/>
      <c r="F34" s="226"/>
      <c r="G34" s="227">
        <f>SUM(G29:G33)</f>
        <v>0</v>
      </c>
      <c r="H34" s="228"/>
      <c r="I34" s="229">
        <f>SUM(I29:I33)</f>
        <v>0</v>
      </c>
      <c r="J34" s="228"/>
      <c r="K34" s="229">
        <f>SUM(K29:K33)</f>
        <v>0</v>
      </c>
      <c r="O34" s="201">
        <v>4</v>
      </c>
      <c r="BA34" s="230">
        <f>SUM(BA29:BA33)</f>
        <v>0</v>
      </c>
      <c r="BB34" s="230">
        <f>SUM(BB29:BB33)</f>
        <v>0</v>
      </c>
      <c r="BC34" s="230">
        <f>SUM(BC29:BC33)</f>
        <v>0</v>
      </c>
      <c r="BD34" s="230">
        <f>SUM(BD29:BD33)</f>
        <v>0</v>
      </c>
      <c r="BE34" s="230">
        <f>SUM(BE29:BE33)</f>
        <v>0</v>
      </c>
    </row>
    <row r="35" spans="1:80" x14ac:dyDescent="0.2">
      <c r="A35" s="191" t="s">
        <v>86</v>
      </c>
      <c r="B35" s="192" t="s">
        <v>129</v>
      </c>
      <c r="C35" s="193" t="s">
        <v>130</v>
      </c>
      <c r="D35" s="194"/>
      <c r="E35" s="195"/>
      <c r="F35" s="195"/>
      <c r="G35" s="196"/>
      <c r="H35" s="197"/>
      <c r="I35" s="198"/>
      <c r="J35" s="199"/>
      <c r="K35" s="200"/>
      <c r="O35" s="201">
        <v>1</v>
      </c>
    </row>
    <row r="36" spans="1:80" x14ac:dyDescent="0.2">
      <c r="A36" s="202">
        <v>11</v>
      </c>
      <c r="B36" s="203" t="s">
        <v>131</v>
      </c>
      <c r="C36" s="204" t="s">
        <v>132</v>
      </c>
      <c r="D36" s="205" t="s">
        <v>105</v>
      </c>
      <c r="E36" s="206">
        <v>155.01235</v>
      </c>
      <c r="F36" s="206"/>
      <c r="G36" s="207">
        <f>E36*F36</f>
        <v>0</v>
      </c>
      <c r="H36" s="208">
        <v>0</v>
      </c>
      <c r="I36" s="209">
        <f>E36*H36</f>
        <v>0</v>
      </c>
      <c r="J36" s="208"/>
      <c r="K36" s="209">
        <f>E36*J36</f>
        <v>0</v>
      </c>
      <c r="O36" s="201">
        <v>2</v>
      </c>
      <c r="AA36" s="170">
        <v>7</v>
      </c>
      <c r="AB36" s="170">
        <v>1</v>
      </c>
      <c r="AC36" s="170">
        <v>2</v>
      </c>
      <c r="AZ36" s="170">
        <v>1</v>
      </c>
      <c r="BA36" s="170">
        <f>IF(AZ36=1,G36,0)</f>
        <v>0</v>
      </c>
      <c r="BB36" s="170">
        <f>IF(AZ36=2,G36,0)</f>
        <v>0</v>
      </c>
      <c r="BC36" s="170">
        <f>IF(AZ36=3,G36,0)</f>
        <v>0</v>
      </c>
      <c r="BD36" s="170">
        <f>IF(AZ36=4,G36,0)</f>
        <v>0</v>
      </c>
      <c r="BE36" s="170">
        <f>IF(AZ36=5,G36,0)</f>
        <v>0</v>
      </c>
      <c r="CA36" s="201">
        <v>7</v>
      </c>
      <c r="CB36" s="201">
        <v>1</v>
      </c>
    </row>
    <row r="37" spans="1:80" x14ac:dyDescent="0.2">
      <c r="A37" s="221"/>
      <c r="B37" s="222" t="s">
        <v>93</v>
      </c>
      <c r="C37" s="223" t="s">
        <v>133</v>
      </c>
      <c r="D37" s="224"/>
      <c r="E37" s="225"/>
      <c r="F37" s="226"/>
      <c r="G37" s="227">
        <f>SUM(G35:G36)</f>
        <v>0</v>
      </c>
      <c r="H37" s="228"/>
      <c r="I37" s="229">
        <f>SUM(I35:I36)</f>
        <v>0</v>
      </c>
      <c r="J37" s="228"/>
      <c r="K37" s="229">
        <f>SUM(K35:K36)</f>
        <v>0</v>
      </c>
      <c r="O37" s="201">
        <v>4</v>
      </c>
      <c r="BA37" s="230">
        <f>SUM(BA35:BA36)</f>
        <v>0</v>
      </c>
      <c r="BB37" s="230">
        <f>SUM(BB35:BB36)</f>
        <v>0</v>
      </c>
      <c r="BC37" s="230">
        <f>SUM(BC35:BC36)</f>
        <v>0</v>
      </c>
      <c r="BD37" s="230">
        <f>SUM(BD35:BD36)</f>
        <v>0</v>
      </c>
      <c r="BE37" s="230">
        <f>SUM(BE35:BE36)</f>
        <v>0</v>
      </c>
    </row>
    <row r="38" spans="1:80" x14ac:dyDescent="0.2">
      <c r="E38" s="170"/>
    </row>
    <row r="39" spans="1:80" x14ac:dyDescent="0.2">
      <c r="E39" s="170"/>
    </row>
    <row r="40" spans="1:80" x14ac:dyDescent="0.2">
      <c r="E40" s="170"/>
    </row>
    <row r="41" spans="1:80" x14ac:dyDescent="0.2">
      <c r="E41" s="170"/>
    </row>
    <row r="42" spans="1:80" x14ac:dyDescent="0.2">
      <c r="E42" s="170"/>
    </row>
    <row r="43" spans="1:80" x14ac:dyDescent="0.2">
      <c r="E43" s="170"/>
    </row>
    <row r="44" spans="1:80" x14ac:dyDescent="0.2">
      <c r="E44" s="170"/>
    </row>
    <row r="45" spans="1:80" x14ac:dyDescent="0.2">
      <c r="E45" s="170"/>
    </row>
    <row r="46" spans="1:80" x14ac:dyDescent="0.2">
      <c r="E46" s="170"/>
    </row>
    <row r="47" spans="1:80" x14ac:dyDescent="0.2">
      <c r="E47" s="170"/>
    </row>
    <row r="48" spans="1:80" x14ac:dyDescent="0.2">
      <c r="E48" s="170"/>
    </row>
    <row r="49" spans="1:7" x14ac:dyDescent="0.2">
      <c r="E49" s="170"/>
    </row>
    <row r="50" spans="1:7" x14ac:dyDescent="0.2">
      <c r="E50" s="170"/>
    </row>
    <row r="51" spans="1:7" x14ac:dyDescent="0.2">
      <c r="E51" s="170"/>
    </row>
    <row r="52" spans="1:7" x14ac:dyDescent="0.2">
      <c r="E52" s="170"/>
    </row>
    <row r="53" spans="1:7" x14ac:dyDescent="0.2">
      <c r="E53" s="170"/>
    </row>
    <row r="54" spans="1:7" x14ac:dyDescent="0.2">
      <c r="E54" s="170"/>
    </row>
    <row r="55" spans="1:7" x14ac:dyDescent="0.2">
      <c r="E55" s="170"/>
    </row>
    <row r="56" spans="1:7" x14ac:dyDescent="0.2">
      <c r="E56" s="170"/>
    </row>
    <row r="57" spans="1:7" x14ac:dyDescent="0.2">
      <c r="E57" s="170"/>
    </row>
    <row r="58" spans="1:7" x14ac:dyDescent="0.2">
      <c r="E58" s="170"/>
    </row>
    <row r="59" spans="1:7" x14ac:dyDescent="0.2">
      <c r="E59" s="170"/>
    </row>
    <row r="60" spans="1:7" x14ac:dyDescent="0.2">
      <c r="E60" s="170"/>
    </row>
    <row r="61" spans="1:7" x14ac:dyDescent="0.2">
      <c r="A61" s="219"/>
      <c r="B61" s="219"/>
      <c r="C61" s="219"/>
      <c r="D61" s="219"/>
      <c r="E61" s="219"/>
      <c r="F61" s="219"/>
      <c r="G61" s="219"/>
    </row>
    <row r="62" spans="1:7" x14ac:dyDescent="0.2">
      <c r="A62" s="219"/>
      <c r="B62" s="219"/>
      <c r="C62" s="219"/>
      <c r="D62" s="219"/>
      <c r="E62" s="219"/>
      <c r="F62" s="219"/>
      <c r="G62" s="219"/>
    </row>
    <row r="63" spans="1:7" x14ac:dyDescent="0.2">
      <c r="A63" s="219"/>
      <c r="B63" s="219"/>
      <c r="C63" s="219"/>
      <c r="D63" s="219"/>
      <c r="E63" s="219"/>
      <c r="F63" s="219"/>
      <c r="G63" s="219"/>
    </row>
    <row r="64" spans="1:7" x14ac:dyDescent="0.2">
      <c r="A64" s="219"/>
      <c r="B64" s="219"/>
      <c r="C64" s="219"/>
      <c r="D64" s="219"/>
      <c r="E64" s="219"/>
      <c r="F64" s="219"/>
      <c r="G64" s="219"/>
    </row>
    <row r="65" spans="5:5" x14ac:dyDescent="0.2">
      <c r="E65" s="170"/>
    </row>
    <row r="66" spans="5:5" x14ac:dyDescent="0.2">
      <c r="E66" s="170"/>
    </row>
    <row r="67" spans="5:5" x14ac:dyDescent="0.2">
      <c r="E67" s="170"/>
    </row>
    <row r="68" spans="5:5" x14ac:dyDescent="0.2">
      <c r="E68" s="170"/>
    </row>
    <row r="69" spans="5:5" x14ac:dyDescent="0.2">
      <c r="E69" s="170"/>
    </row>
    <row r="70" spans="5:5" x14ac:dyDescent="0.2">
      <c r="E70" s="170"/>
    </row>
    <row r="71" spans="5:5" x14ac:dyDescent="0.2">
      <c r="E71" s="170"/>
    </row>
    <row r="72" spans="5:5" x14ac:dyDescent="0.2">
      <c r="E72" s="170"/>
    </row>
    <row r="73" spans="5:5" x14ac:dyDescent="0.2">
      <c r="E73" s="170"/>
    </row>
    <row r="74" spans="5:5" x14ac:dyDescent="0.2">
      <c r="E74" s="170"/>
    </row>
    <row r="75" spans="5:5" x14ac:dyDescent="0.2">
      <c r="E75" s="170"/>
    </row>
    <row r="76" spans="5:5" x14ac:dyDescent="0.2">
      <c r="E76" s="170"/>
    </row>
    <row r="77" spans="5:5" x14ac:dyDescent="0.2">
      <c r="E77" s="170"/>
    </row>
    <row r="78" spans="5:5" x14ac:dyDescent="0.2">
      <c r="E78" s="170"/>
    </row>
    <row r="79" spans="5:5" x14ac:dyDescent="0.2">
      <c r="E79" s="170"/>
    </row>
    <row r="80" spans="5:5" x14ac:dyDescent="0.2">
      <c r="E80" s="170"/>
    </row>
    <row r="81" spans="1:5" x14ac:dyDescent="0.2">
      <c r="E81" s="170"/>
    </row>
    <row r="82" spans="1:5" x14ac:dyDescent="0.2">
      <c r="E82" s="170"/>
    </row>
    <row r="83" spans="1:5" x14ac:dyDescent="0.2">
      <c r="E83" s="170"/>
    </row>
    <row r="84" spans="1:5" x14ac:dyDescent="0.2">
      <c r="E84" s="170"/>
    </row>
    <row r="85" spans="1:5" x14ac:dyDescent="0.2">
      <c r="E85" s="170"/>
    </row>
    <row r="86" spans="1:5" x14ac:dyDescent="0.2">
      <c r="E86" s="170"/>
    </row>
    <row r="87" spans="1:5" x14ac:dyDescent="0.2">
      <c r="E87" s="170"/>
    </row>
    <row r="88" spans="1:5" x14ac:dyDescent="0.2">
      <c r="E88" s="170"/>
    </row>
    <row r="89" spans="1:5" x14ac:dyDescent="0.2">
      <c r="E89" s="170"/>
    </row>
    <row r="90" spans="1:5" x14ac:dyDescent="0.2">
      <c r="E90" s="170"/>
    </row>
    <row r="91" spans="1:5" x14ac:dyDescent="0.2">
      <c r="E91" s="170"/>
    </row>
    <row r="92" spans="1:5" x14ac:dyDescent="0.2">
      <c r="E92" s="170"/>
    </row>
    <row r="93" spans="1:5" x14ac:dyDescent="0.2">
      <c r="E93" s="170"/>
    </row>
    <row r="94" spans="1:5" x14ac:dyDescent="0.2">
      <c r="E94" s="170"/>
    </row>
    <row r="95" spans="1:5" x14ac:dyDescent="0.2">
      <c r="E95" s="170"/>
    </row>
    <row r="96" spans="1:5" x14ac:dyDescent="0.2">
      <c r="A96" s="235"/>
      <c r="B96" s="235"/>
    </row>
    <row r="97" spans="1:7" x14ac:dyDescent="0.2">
      <c r="A97" s="219"/>
      <c r="B97" s="219"/>
      <c r="C97" s="236"/>
      <c r="D97" s="236"/>
      <c r="E97" s="237"/>
      <c r="F97" s="236"/>
      <c r="G97" s="238"/>
    </row>
    <row r="98" spans="1:7" x14ac:dyDescent="0.2">
      <c r="A98" s="239"/>
      <c r="B98" s="239"/>
      <c r="C98" s="219"/>
      <c r="D98" s="219"/>
      <c r="E98" s="240"/>
      <c r="F98" s="219"/>
      <c r="G98" s="219"/>
    </row>
    <row r="99" spans="1:7" x14ac:dyDescent="0.2">
      <c r="A99" s="219"/>
      <c r="B99" s="219"/>
      <c r="C99" s="219"/>
      <c r="D99" s="219"/>
      <c r="E99" s="240"/>
      <c r="F99" s="219"/>
      <c r="G99" s="219"/>
    </row>
    <row r="100" spans="1:7" x14ac:dyDescent="0.2">
      <c r="A100" s="219"/>
      <c r="B100" s="219"/>
      <c r="C100" s="219"/>
      <c r="D100" s="219"/>
      <c r="E100" s="240"/>
      <c r="F100" s="219"/>
      <c r="G100" s="219"/>
    </row>
    <row r="101" spans="1:7" x14ac:dyDescent="0.2">
      <c r="A101" s="219"/>
      <c r="B101" s="219"/>
      <c r="C101" s="219"/>
      <c r="D101" s="219"/>
      <c r="E101" s="240"/>
      <c r="F101" s="219"/>
      <c r="G101" s="219"/>
    </row>
    <row r="102" spans="1:7" x14ac:dyDescent="0.2">
      <c r="A102" s="219"/>
      <c r="B102" s="219"/>
      <c r="C102" s="219"/>
      <c r="D102" s="219"/>
      <c r="E102" s="240"/>
      <c r="F102" s="219"/>
      <c r="G102" s="219"/>
    </row>
    <row r="103" spans="1:7" x14ac:dyDescent="0.2">
      <c r="A103" s="219"/>
      <c r="B103" s="219"/>
      <c r="C103" s="219"/>
      <c r="D103" s="219"/>
      <c r="E103" s="240"/>
      <c r="F103" s="219"/>
      <c r="G103" s="219"/>
    </row>
    <row r="104" spans="1:7" x14ac:dyDescent="0.2">
      <c r="A104" s="219"/>
      <c r="B104" s="219"/>
      <c r="C104" s="219"/>
      <c r="D104" s="219"/>
      <c r="E104" s="240"/>
      <c r="F104" s="219"/>
      <c r="G104" s="219"/>
    </row>
    <row r="105" spans="1:7" x14ac:dyDescent="0.2">
      <c r="A105" s="219"/>
      <c r="B105" s="219"/>
      <c r="C105" s="219"/>
      <c r="D105" s="219"/>
      <c r="E105" s="240"/>
      <c r="F105" s="219"/>
      <c r="G105" s="219"/>
    </row>
    <row r="106" spans="1:7" x14ac:dyDescent="0.2">
      <c r="A106" s="219"/>
      <c r="B106" s="219"/>
      <c r="C106" s="219"/>
      <c r="D106" s="219"/>
      <c r="E106" s="240"/>
      <c r="F106" s="219"/>
      <c r="G106" s="219"/>
    </row>
    <row r="107" spans="1:7" x14ac:dyDescent="0.2">
      <c r="A107" s="219"/>
      <c r="B107" s="219"/>
      <c r="C107" s="219"/>
      <c r="D107" s="219"/>
      <c r="E107" s="240"/>
      <c r="F107" s="219"/>
      <c r="G107" s="219"/>
    </row>
    <row r="108" spans="1:7" x14ac:dyDescent="0.2">
      <c r="A108" s="219"/>
      <c r="B108" s="219"/>
      <c r="C108" s="219"/>
      <c r="D108" s="219"/>
      <c r="E108" s="240"/>
      <c r="F108" s="219"/>
      <c r="G108" s="219"/>
    </row>
    <row r="109" spans="1:7" x14ac:dyDescent="0.2">
      <c r="A109" s="219"/>
      <c r="B109" s="219"/>
      <c r="C109" s="219"/>
      <c r="D109" s="219"/>
      <c r="E109" s="240"/>
      <c r="F109" s="219"/>
      <c r="G109" s="219"/>
    </row>
    <row r="110" spans="1:7" x14ac:dyDescent="0.2">
      <c r="A110" s="219"/>
      <c r="B110" s="219"/>
      <c r="C110" s="219"/>
      <c r="D110" s="219"/>
      <c r="E110" s="240"/>
      <c r="F110" s="219"/>
      <c r="G110" s="219"/>
    </row>
  </sheetData>
  <mergeCells count="14">
    <mergeCell ref="C31:D31"/>
    <mergeCell ref="C33:D33"/>
    <mergeCell ref="C15:D15"/>
    <mergeCell ref="C17:D17"/>
    <mergeCell ref="C19:D19"/>
    <mergeCell ref="C21:D21"/>
    <mergeCell ref="C23:G23"/>
    <mergeCell ref="C24:D24"/>
    <mergeCell ref="A1:G1"/>
    <mergeCell ref="A3:B3"/>
    <mergeCell ref="A4:B4"/>
    <mergeCell ref="E4:G4"/>
    <mergeCell ref="C9:D9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01 313501 KL</vt:lpstr>
      <vt:lpstr>01 313501 Rek</vt:lpstr>
      <vt:lpstr>01 313501 Pol</vt:lpstr>
      <vt:lpstr>'01 313501 Pol'!Názvy_tisku</vt:lpstr>
      <vt:lpstr>'01 313501 Rek'!Názvy_tisku</vt:lpstr>
      <vt:lpstr>'01 313501 KL'!Oblast_tisku</vt:lpstr>
      <vt:lpstr>'01 313501 Pol'!Oblast_tisku</vt:lpstr>
      <vt:lpstr>'01 313501 Rek'!Oblast_tisku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syrotius</dc:creator>
  <cp:lastModifiedBy>syrotius</cp:lastModifiedBy>
  <dcterms:created xsi:type="dcterms:W3CDTF">2018-02-15T09:08:35Z</dcterms:created>
  <dcterms:modified xsi:type="dcterms:W3CDTF">2018-02-15T09:09:27Z</dcterms:modified>
</cp:coreProperties>
</file>